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136" tabRatio="919" activeTab="1"/>
  </bookViews>
  <sheets>
    <sheet name="Info" sheetId="70" r:id="rId1"/>
    <sheet name="20. LI3" sheetId="67" r:id="rId2"/>
    <sheet name="21. LI4" sheetId="68" r:id="rId3"/>
    <sheet name="22. OR1" sheetId="39" r:id="rId4"/>
    <sheet name="23. OR2" sheetId="40" r:id="rId5"/>
    <sheet name="24. Rem1" sheetId="48" r:id="rId6"/>
    <sheet name="25. Rem 2 " sheetId="72" r:id="rId7"/>
    <sheet name="26. Rem 3" sheetId="50" r:id="rId8"/>
    <sheet name="27. REM 4" sheetId="63"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6">#REF!</definedName>
    <definedName name="ACC_BALACC">#REF!</definedName>
    <definedName name="ACC_CRS" localSheetId="6">#REF!</definedName>
    <definedName name="ACC_CRS">#REF!</definedName>
    <definedName name="ACC_DBS" localSheetId="6">#REF!</definedName>
    <definedName name="ACC_DBS">#REF!</definedName>
    <definedName name="ACC_ISO" localSheetId="6">#REF!</definedName>
    <definedName name="ACC_ISO">#REF!</definedName>
    <definedName name="ACC_SALDO" localSheetId="6">#REF!</definedName>
    <definedName name="ACC_SALDO">#REF!</definedName>
    <definedName name="BS_BALACC" localSheetId="6">#REF!</definedName>
    <definedName name="BS_BALACC">#REF!</definedName>
    <definedName name="BS_BALANCE" localSheetId="6">#REF!</definedName>
    <definedName name="BS_BALANCE">#REF!</definedName>
    <definedName name="BS_CR" localSheetId="6">#REF!</definedName>
    <definedName name="BS_CR">#REF!</definedName>
    <definedName name="BS_CR_EQU" localSheetId="6">#REF!</definedName>
    <definedName name="BS_CR_EQU">#REF!</definedName>
    <definedName name="BS_DB" localSheetId="6">#REF!</definedName>
    <definedName name="BS_DB">#REF!</definedName>
    <definedName name="BS_DB_EQU" localSheetId="6">#REF!</definedName>
    <definedName name="BS_DB_EQU">#REF!</definedName>
    <definedName name="BS_DT" localSheetId="6">#REF!</definedName>
    <definedName name="BS_DT">#REF!</definedName>
    <definedName name="BS_ISO" localSheetId="6">#REF!</definedName>
    <definedName name="BS_ISO">#REF!</definedName>
    <definedName name="CurrentDate" localSheetId="6">#REF!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iterate="1" calcOnSave="0"/>
</workbook>
</file>

<file path=xl/calcChain.xml><?xml version="1.0" encoding="utf-8"?>
<calcChain xmlns="http://schemas.openxmlformats.org/spreadsheetml/2006/main">
  <c r="E6" i="40" l="1"/>
  <c r="D6" i="40"/>
  <c r="C6" i="40"/>
  <c r="E15" i="48" l="1"/>
  <c r="D15" i="48"/>
  <c r="F15" i="48"/>
  <c r="E7" i="48"/>
  <c r="D7" i="48"/>
  <c r="E22" i="48" l="1"/>
  <c r="F7" i="48"/>
  <c r="F22" i="48" s="1"/>
  <c r="D22" i="48"/>
  <c r="T14" i="67"/>
  <c r="B2" i="39" l="1"/>
  <c r="B1" i="39"/>
  <c r="B2" i="63"/>
  <c r="B1" i="63"/>
  <c r="B2" i="50"/>
  <c r="B1" i="50"/>
  <c r="B2" i="72"/>
  <c r="B1" i="72"/>
  <c r="B2" i="48"/>
  <c r="B1" i="48"/>
  <c r="B2" i="40"/>
  <c r="B1" i="40"/>
  <c r="B2" i="68"/>
  <c r="B1" i="68"/>
  <c r="N19" i="63" l="1"/>
  <c r="M19" i="63"/>
  <c r="O19" i="63" s="1"/>
  <c r="G17" i="50" l="1"/>
  <c r="F17" i="50"/>
  <c r="E17" i="50"/>
  <c r="D17" i="50"/>
  <c r="D22" i="50" s="1"/>
  <c r="C17" i="50"/>
  <c r="G12" i="50"/>
  <c r="G22" i="50" s="1"/>
  <c r="F12" i="50"/>
  <c r="E12" i="50"/>
  <c r="D12" i="50"/>
  <c r="C12" i="50"/>
  <c r="G7" i="50"/>
  <c r="F7" i="50"/>
  <c r="E7" i="50"/>
  <c r="D7" i="50"/>
  <c r="C7" i="50"/>
  <c r="M36" i="67"/>
  <c r="L36" i="67"/>
  <c r="K36" i="67"/>
  <c r="J36" i="67"/>
  <c r="I36" i="67"/>
  <c r="H36" i="67"/>
  <c r="G36" i="67"/>
  <c r="E36" i="67"/>
  <c r="N35" i="67"/>
  <c r="N34" i="67"/>
  <c r="O29" i="67"/>
  <c r="L29" i="67"/>
  <c r="K29" i="67"/>
  <c r="J29" i="67"/>
  <c r="I29" i="67"/>
  <c r="H29" i="67"/>
  <c r="G29" i="67"/>
  <c r="P25" i="67"/>
  <c r="P24" i="67"/>
  <c r="S18" i="67"/>
  <c r="R18" i="67"/>
  <c r="Q18" i="67"/>
  <c r="P18" i="67"/>
  <c r="O18" i="67"/>
  <c r="N18" i="67"/>
  <c r="M18" i="67"/>
  <c r="L18" i="67"/>
  <c r="K18" i="67"/>
  <c r="J18" i="67"/>
  <c r="I18" i="67"/>
  <c r="H18" i="67"/>
  <c r="G18" i="67"/>
  <c r="E18" i="67"/>
  <c r="T17" i="67"/>
  <c r="T16" i="67"/>
  <c r="T15" i="67"/>
  <c r="T13" i="67"/>
  <c r="T12" i="67"/>
  <c r="T11" i="67"/>
  <c r="T10" i="67"/>
  <c r="T9" i="67"/>
  <c r="C22" i="50" l="1"/>
  <c r="F22" i="50"/>
  <c r="T18" i="67"/>
  <c r="N36" i="67"/>
  <c r="E22" i="50"/>
  <c r="E15" i="72"/>
  <c r="D15" i="72"/>
  <c r="C15" i="72"/>
  <c r="E9" i="72"/>
  <c r="D9" i="72"/>
  <c r="C9" i="72"/>
  <c r="N12" i="63" l="1"/>
  <c r="N13" i="63"/>
  <c r="N14" i="63"/>
  <c r="N15" i="63"/>
  <c r="N16" i="63"/>
  <c r="N17" i="63"/>
  <c r="N11" i="63"/>
  <c r="M16" i="63"/>
  <c r="M12" i="63"/>
  <c r="M13" i="63"/>
  <c r="M14" i="63"/>
  <c r="M15" i="63"/>
  <c r="M17" i="63"/>
  <c r="M11" i="63"/>
  <c r="E11" i="63"/>
  <c r="E17" i="63"/>
  <c r="D10" i="63"/>
  <c r="C10" i="63"/>
  <c r="F10" i="63"/>
  <c r="G10" i="63"/>
  <c r="H10" i="63"/>
  <c r="I10" i="63"/>
  <c r="J10" i="63"/>
  <c r="K10" i="63"/>
  <c r="L10" i="63"/>
  <c r="N10" i="63" l="1"/>
  <c r="M10" i="63"/>
  <c r="O17" i="63"/>
  <c r="O11" i="63"/>
  <c r="O12" i="63"/>
  <c r="O13" i="63"/>
  <c r="O14" i="63"/>
  <c r="O15" i="63"/>
  <c r="O16" i="63"/>
  <c r="E12" i="63"/>
  <c r="E13" i="63"/>
  <c r="E14" i="63"/>
  <c r="E15" i="63"/>
  <c r="E16" i="63"/>
  <c r="E10" i="63" l="1"/>
  <c r="O10" i="63"/>
  <c r="D36" i="67" l="1"/>
  <c r="C36" i="67" l="1"/>
  <c r="P28" i="67"/>
  <c r="D29" i="67" l="1"/>
  <c r="P26" i="67"/>
  <c r="P27" i="67"/>
  <c r="D18" i="67"/>
  <c r="C29" i="67"/>
  <c r="N29" i="67" l="1"/>
  <c r="P23" i="67"/>
  <c r="P29" i="67" s="1"/>
  <c r="M29" i="67"/>
  <c r="C18" i="67" l="1"/>
  <c r="E29" i="67" l="1"/>
</calcChain>
</file>

<file path=xl/sharedStrings.xml><?xml version="1.0" encoding="utf-8"?>
<sst xmlns="http://schemas.openxmlformats.org/spreadsheetml/2006/main" count="279" uniqueCount="182">
  <si>
    <t>a</t>
  </si>
  <si>
    <t>b</t>
  </si>
  <si>
    <t>c</t>
  </si>
  <si>
    <t>d</t>
  </si>
  <si>
    <t>e</t>
  </si>
  <si>
    <t>f</t>
  </si>
  <si>
    <t xml:space="preserve">                                                                </t>
  </si>
  <si>
    <t>x</t>
  </si>
  <si>
    <t>.....</t>
  </si>
  <si>
    <t>g</t>
  </si>
  <si>
    <t>h</t>
  </si>
  <si>
    <t>j</t>
  </si>
  <si>
    <t>k</t>
  </si>
  <si>
    <t>l</t>
  </si>
  <si>
    <t>m</t>
  </si>
  <si>
    <t>Table N</t>
  </si>
  <si>
    <t>Consolidation by entities</t>
  </si>
  <si>
    <t>Content</t>
  </si>
  <si>
    <t>Information about historical operational losses</t>
  </si>
  <si>
    <t>Differences between accounting and regulatory scopes of consolidation</t>
  </si>
  <si>
    <t>Operational risks - basic indicator approach</t>
  </si>
  <si>
    <t xml:space="preserve"> Remuneration awarded during the reporting period</t>
  </si>
  <si>
    <t>Special payments</t>
  </si>
  <si>
    <t>Shares owned by senior management</t>
  </si>
  <si>
    <t>Bank:</t>
  </si>
  <si>
    <t>Date:</t>
  </si>
  <si>
    <t>Table 21</t>
  </si>
  <si>
    <t>Name of Entity</t>
  </si>
  <si>
    <t>Method of Accounting consolidation</t>
  </si>
  <si>
    <t>Full Consolidation</t>
  </si>
  <si>
    <t>Proportional Consolidation</t>
  </si>
  <si>
    <t>Method of regulatory consolidation</t>
  </si>
  <si>
    <t>Description</t>
  </si>
  <si>
    <t>Neither consolidated nor deducted</t>
  </si>
  <si>
    <t>Deducted</t>
  </si>
  <si>
    <t>Table 23</t>
  </si>
  <si>
    <t>Net interest income</t>
  </si>
  <si>
    <t>Total Non-Interest Income</t>
  </si>
  <si>
    <t>Total income (1+2-3)</t>
  </si>
  <si>
    <t>Table 25</t>
  </si>
  <si>
    <t>Guaranteed bonuses</t>
  </si>
  <si>
    <t>Sign-on awards</t>
  </si>
  <si>
    <t>Severance payments</t>
  </si>
  <si>
    <t>Senior management</t>
  </si>
  <si>
    <t>Other material risk takers</t>
  </si>
  <si>
    <t>Number of employees</t>
  </si>
  <si>
    <t>Of which cash-based</t>
  </si>
  <si>
    <t>Of which shares</t>
  </si>
  <si>
    <t>Of which share-linked instruments</t>
  </si>
  <si>
    <t>Table 27</t>
  </si>
  <si>
    <t>Total amount:</t>
  </si>
  <si>
    <t>Total (a+b)</t>
  </si>
  <si>
    <t>Changes during the reporting period</t>
  </si>
  <si>
    <t>Awarded during the period</t>
  </si>
  <si>
    <t>Vesting</t>
  </si>
  <si>
    <t>Reduction during the period</t>
  </si>
  <si>
    <t>Other Changes</t>
  </si>
  <si>
    <t>Sell</t>
  </si>
  <si>
    <t>Amount of shares at the end of the reporting period</t>
  </si>
  <si>
    <t>Total(k+l)</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</si>
  <si>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</si>
  <si>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</si>
  <si>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</si>
  <si>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</si>
  <si>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</si>
  <si>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Reconciliation with standardized regulatory reporting format</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</si>
  <si>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</si>
  <si>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</si>
  <si>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</si>
  <si>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</si>
  <si>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</si>
  <si>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</si>
  <si>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</si>
  <si>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</si>
  <si>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</si>
  <si>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</si>
  <si>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</si>
  <si>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</si>
  <si>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</si>
  <si>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</si>
  <si>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Total assets</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</si>
  <si>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</si>
  <si>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</si>
  <si>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</si>
  <si>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</si>
  <si>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</si>
  <si>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</si>
  <si>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</si>
  <si>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</si>
  <si>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</si>
  <si>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</si>
  <si>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</si>
  <si>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</si>
  <si>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Total liabilities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</si>
  <si>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</si>
  <si>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</si>
  <si>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</si>
  <si>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</si>
  <si>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</si>
  <si>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</si>
  <si>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</si>
  <si>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</si>
  <si>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t>
  </si>
  <si>
    <t>Table 22</t>
  </si>
  <si>
    <t>Total amount of losses</t>
  </si>
  <si>
    <t>Total amount of losses, exceeding GEL 10,000</t>
  </si>
  <si>
    <t>Number of events with losses exceeding GEL 10,000</t>
  </si>
  <si>
    <t>Total amount of 5 biggest losses</t>
  </si>
  <si>
    <t>Table 24</t>
  </si>
  <si>
    <t>Supervisory Board</t>
  </si>
  <si>
    <t>Fixed remuneration</t>
  </si>
  <si>
    <t>Total fixed remuneration (3+5+7)</t>
  </si>
  <si>
    <t>Of which: deferred</t>
  </si>
  <si>
    <t>Of which: shares or other share-linked instruments</t>
  </si>
  <si>
    <t>Of which deferred</t>
  </si>
  <si>
    <t>Of which other forms</t>
  </si>
  <si>
    <t>Variable remuneration</t>
  </si>
  <si>
    <t>Total variable remuneration (11+13+15)</t>
  </si>
  <si>
    <t>Of which shares or other share-linked instruments</t>
  </si>
  <si>
    <t>Total remuneration</t>
  </si>
  <si>
    <t>Table 26</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</si>
  <si>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</si>
  <si>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</si>
  <si>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</si>
  <si>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deferred remuneration paid out in the financial year</t>
  </si>
  <si>
    <t>Shares</t>
  </si>
  <si>
    <t>Share-linked instruments</t>
  </si>
  <si>
    <t>Other</t>
  </si>
  <si>
    <t>Total</t>
  </si>
  <si>
    <t>Information about deferred and retained remuneration</t>
  </si>
  <si>
    <t>Average of sums of net interest and net non-interest income  during last three years</t>
  </si>
  <si>
    <t>Risk Weighted asset (RWA)</t>
  </si>
  <si>
    <t>Of which other instruments</t>
  </si>
  <si>
    <t>I</t>
  </si>
  <si>
    <t>Amount of shares at the beginning of the reporting period</t>
  </si>
  <si>
    <t>Total Equity Capital</t>
  </si>
  <si>
    <t>Total amount of reduction during the year due to ex post implicit adjustments</t>
  </si>
  <si>
    <t>less: income (loss) from selling property</t>
  </si>
  <si>
    <t>Board of Directors</t>
  </si>
  <si>
    <t>Unvested</t>
  </si>
  <si>
    <t>Vested</t>
  </si>
  <si>
    <t>Of which: Unvested</t>
  </si>
  <si>
    <t>Of which: Vested</t>
  </si>
  <si>
    <t>Unvested (a+d-f-g)</t>
  </si>
  <si>
    <t xml:space="preserve">Vested (b+e+f-h+i-j) </t>
  </si>
  <si>
    <t>Table  20</t>
  </si>
  <si>
    <t>Purchase</t>
  </si>
  <si>
    <t>Total amount</t>
  </si>
  <si>
    <t>Banks shall disclose information required by this Annex in annual Pillar 3 reports according to the decree N92/04 of the Governor of the National Bank of Georgia on “Disclosure requirements for commercial banks within Pillar 3” .</t>
  </si>
  <si>
    <t xml:space="preserve">Cash and cash equivalents </t>
  </si>
  <si>
    <t xml:space="preserve">Mandatory reserve deposit with the National Bank of Georgia </t>
  </si>
  <si>
    <t xml:space="preserve">Loans to customers </t>
  </si>
  <si>
    <t xml:space="preserve">Investment securities </t>
  </si>
  <si>
    <t xml:space="preserve">Premises and equipment </t>
  </si>
  <si>
    <t xml:space="preserve">Other intangible assets </t>
  </si>
  <si>
    <t>Repossessed property</t>
  </si>
  <si>
    <t xml:space="preserve">Other assets </t>
  </si>
  <si>
    <t>Goodwill   </t>
  </si>
  <si>
    <t>Loans from financial institutions</t>
  </si>
  <si>
    <t xml:space="preserve">Deposits and balances from banks </t>
  </si>
  <si>
    <t xml:space="preserve">Current accounts and deposits from customers </t>
  </si>
  <si>
    <t xml:space="preserve">Deferred tax liabilities </t>
  </si>
  <si>
    <t xml:space="preserve">Other liabilities </t>
  </si>
  <si>
    <t>Subordinated loans  </t>
  </si>
  <si>
    <t xml:space="preserve">Share capital </t>
  </si>
  <si>
    <t>8 Netting off customer accounts with other liabilities</t>
  </si>
  <si>
    <t>Standard Insurance LTD</t>
  </si>
  <si>
    <t>JSC Terabank</t>
  </si>
  <si>
    <t>Of which cash-based *</t>
  </si>
  <si>
    <t>* 2018 year variable remuneration was actually paid in February 2019 amounting 920,018 Gel, including 70,560 Gel differed from previous year variable remunarations.</t>
  </si>
  <si>
    <t>4 Difference between costs and depreciation of PPE under NBG and IFRS accounting policy</t>
  </si>
  <si>
    <t>6 Netting off other assets with other liabilities</t>
  </si>
  <si>
    <t>9 Difference between deferred tax liabilities  under NBG and IFRS</t>
  </si>
  <si>
    <t>5 Difference between revaluation  of repossessed assets and  NBG and IFRS accounting policy, per NBG it is required to create loss provision, while per IFRS it is reversed and the assets are accounted based on faire value</t>
  </si>
  <si>
    <t>1 Netting off blocked amounts in other banks with other liabilities</t>
  </si>
  <si>
    <t>2 Difference between NBG reserves and IFRS reserves (GEL 17.14M), reclass of Fee deferral with liabilities (GEL 2.98M), reclass of accrued interest from off-balance into on-balance (GEL2.85 M) and modification loss (GEL 1.1M)</t>
  </si>
  <si>
    <t>3 Difference between reserveof Investment securities  according to IFRS 9 and NBG regulations</t>
  </si>
  <si>
    <t>7 Reclass of deferred commission expense with other assets, and Leas Liabilities under IFRS 16 is recorded as Loans from financial institutions per IFRS and as Other liabilities  per NBG</t>
  </si>
  <si>
    <t xml:space="preserve">10 Netting off other assets with other liabilities and please also see the note 7 </t>
  </si>
  <si>
    <t>12 Difference between NBG and IFRS accounting principles, including difference in calculation methodology of loss provisions.</t>
  </si>
  <si>
    <t>11 Reclass of deferred commission expense with other assets</t>
  </si>
  <si>
    <t xml:space="preserve">430,680.00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</si>
</sst>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9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1"/>
      <color theme="1"/>
      <name val="Sylfaen"/>
      <family val="1"/>
    </font>
    <font>
      <u/>
      <sz val="10"/>
      <color indexed="12"/>
      <name val="Calibri"/>
      <family val="2"/>
      <scheme val="minor"/>
    </font>
    <font>
      <sz val="10"/>
      <name val="Calibri"/>
      <family val="2"/>
      <scheme val="minor"/>
    </font>
    <font>
      <b/>
      <sz val="12"/>
      <name val="Calibri"/>
      <family val="2"/>
      <scheme val="minor"/>
    </font>
    <font>
      <sz val="10"/>
      <color theme="1"/>
      <name val="Arial"/>
      <family val="2"/>
    </font>
    <font>
      <b/>
      <sz val="10"/>
      <color theme="1"/>
      <name val="Arial"/>
      <family val="2"/>
    </font>
    <font>
      <b/>
      <i/>
      <u/>
      <sz val="10"/>
      <color theme="1"/>
      <name val="Arial"/>
      <family val="2"/>
    </font>
    <font>
      <sz val="10"/>
      <color theme="1"/>
      <name val="Times New Roman"/>
      <family val="1"/>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s>
  <cellStyleXfs count="2095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9"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5"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3" applyNumberFormat="0" applyAlignment="0" applyProtection="0">
      <alignment horizontal="left" vertical="center"/>
    </xf>
    <xf numFmtId="0" fontId="38" fillId="0" borderId="23" applyNumberFormat="0" applyAlignment="0" applyProtection="0">
      <alignment horizontal="left" vertical="center"/>
    </xf>
    <xf numFmtId="168" fontId="38" fillId="0" borderId="23"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3" applyNumberFormat="0" applyFill="0" applyAlignment="0" applyProtection="0"/>
    <xf numFmtId="169" fontId="39" fillId="0" borderId="33" applyNumberFormat="0" applyFill="0" applyAlignment="0" applyProtection="0"/>
    <xf numFmtId="0"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0" fontId="39" fillId="0" borderId="33" applyNumberFormat="0" applyFill="0" applyAlignment="0" applyProtection="0"/>
    <xf numFmtId="0" fontId="40" fillId="0" borderId="34" applyNumberFormat="0" applyFill="0" applyAlignment="0" applyProtection="0"/>
    <xf numFmtId="169" fontId="40" fillId="0" borderId="34" applyNumberFormat="0" applyFill="0" applyAlignment="0" applyProtection="0"/>
    <xf numFmtId="0"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0" fontId="40" fillId="0" borderId="34" applyNumberFormat="0" applyFill="0" applyAlignment="0" applyProtection="0"/>
    <xf numFmtId="0" fontId="41" fillId="0" borderId="35" applyNumberFormat="0" applyFill="0" applyAlignment="0" applyProtection="0"/>
    <xf numFmtId="169"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9"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0" fontId="50" fillId="42" borderId="30"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0" fontId="53" fillId="0" borderId="3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0" fontId="53" fillId="0" borderId="3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7"/>
    <xf numFmtId="169" fontId="10" fillId="0" borderId="37"/>
    <xf numFmtId="168" fontId="10" fillId="0" borderId="3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9"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168" fontId="2" fillId="0" borderId="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9"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2" fillId="0" borderId="0"/>
    <xf numFmtId="0" fontId="9" fillId="0" borderId="0"/>
    <xf numFmtId="0" fontId="73" fillId="0" borderId="0"/>
    <xf numFmtId="0" fontId="73" fillId="0" borderId="0"/>
    <xf numFmtId="168" fontId="9" fillId="0" borderId="0"/>
    <xf numFmtId="168" fontId="9"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6" fillId="0" borderId="0">
      <alignment horizontal="center" vertical="top"/>
    </xf>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0" fontId="77" fillId="0" borderId="0" applyNumberFormat="0" applyFill="0" applyBorder="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9"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9" fillId="0" borderId="41"/>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79" fillId="0" borderId="0" applyNumberFormat="0" applyFill="0" applyBorder="0" applyAlignment="0" applyProtection="0"/>
    <xf numFmtId="1" fontId="81" fillId="0" borderId="0" applyFill="0" applyProtection="0">
      <alignment horizontal="right"/>
    </xf>
    <xf numFmtId="42" fontId="82" fillId="0" borderId="0" applyFont="0" applyFill="0" applyBorder="0" applyAlignment="0" applyProtection="0"/>
    <xf numFmtId="44" fontId="82" fillId="0" borderId="0" applyFont="0" applyFill="0" applyBorder="0" applyAlignment="0" applyProtection="0"/>
    <xf numFmtId="0" fontId="83" fillId="0" borderId="0"/>
    <xf numFmtId="0" fontId="84" fillId="0" borderId="0"/>
    <xf numFmtId="38" fontId="10" fillId="0" borderId="0" applyFont="0" applyFill="0" applyBorder="0" applyAlignment="0" applyProtection="0"/>
    <xf numFmtId="40" fontId="10" fillId="0" borderId="0" applyFont="0" applyFill="0" applyBorder="0" applyAlignment="0" applyProtection="0"/>
    <xf numFmtId="41" fontId="82" fillId="0" borderId="0" applyFont="0" applyFill="0" applyBorder="0" applyAlignment="0" applyProtection="0"/>
    <xf numFmtId="43" fontId="82" fillId="0" borderId="0" applyFont="0" applyFill="0" applyBorder="0" applyAlignment="0" applyProtection="0"/>
    <xf numFmtId="0" fontId="2" fillId="0" borderId="0"/>
  </cellStyleXfs>
  <cellXfs count="250">
    <xf numFmtId="0" fontId="0" fillId="0" borderId="0" xfId="0"/>
    <xf numFmtId="0" fontId="0" fillId="0" borderId="0" xfId="0" applyBorder="1"/>
    <xf numFmtId="0" fontId="3" fillId="0" borderId="0" xfId="0" applyFont="1"/>
    <xf numFmtId="0" fontId="6" fillId="0" borderId="0" xfId="8" applyFont="1" applyFill="1" applyBorder="1" applyProtection="1"/>
    <xf numFmtId="0" fontId="6" fillId="0" borderId="0" xfId="8" applyFont="1" applyFill="1" applyBorder="1" applyAlignment="1" applyProtection="1"/>
    <xf numFmtId="0" fontId="3" fillId="0" borderId="0" xfId="0" applyFont="1" applyAlignment="1">
      <alignment wrapText="1"/>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3" xfId="0" applyFont="1" applyBorder="1"/>
    <xf numFmtId="0" fontId="3" fillId="0" borderId="2" xfId="0" applyFont="1" applyBorder="1" applyAlignment="1">
      <alignment wrapText="1"/>
    </xf>
    <xf numFmtId="0" fontId="4"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3" fillId="0" borderId="43" xfId="0" applyFont="1" applyBorder="1"/>
    <xf numFmtId="0" fontId="3" fillId="0" borderId="16" xfId="0" applyFont="1" applyBorder="1"/>
    <xf numFmtId="0" fontId="3" fillId="0" borderId="44"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4" xfId="0" applyFont="1" applyBorder="1" applyAlignment="1">
      <alignment horizontal="center" wrapText="1"/>
    </xf>
    <xf numFmtId="0" fontId="3" fillId="0" borderId="44" xfId="0" applyFont="1" applyBorder="1" applyAlignment="1">
      <alignment horizontal="center" vertical="center" wrapText="1"/>
    </xf>
    <xf numFmtId="167" fontId="3" fillId="0" borderId="14" xfId="0" applyNumberFormat="1"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wrapText="1"/>
    </xf>
    <xf numFmtId="0" fontId="85" fillId="0" borderId="0" xfId="0" applyFont="1" applyBorder="1"/>
    <xf numFmtId="0" fontId="0" fillId="0" borderId="0" xfId="0" applyFill="1" applyBorder="1"/>
    <xf numFmtId="0" fontId="0" fillId="0" borderId="0" xfId="0" applyFont="1" applyBorder="1"/>
    <xf numFmtId="0" fontId="86" fillId="0" borderId="2" xfId="12" applyFont="1" applyFill="1" applyBorder="1" applyAlignment="1" applyProtection="1"/>
    <xf numFmtId="0" fontId="4" fillId="35" borderId="19" xfId="0" applyFont="1" applyFill="1" applyBorder="1"/>
    <xf numFmtId="0" fontId="4" fillId="35" borderId="17" xfId="0" applyFont="1" applyFill="1" applyBorder="1"/>
    <xf numFmtId="0" fontId="87"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87" fillId="0" borderId="4" xfId="20955" applyFont="1" applyFill="1" applyBorder="1" applyAlignment="1" applyProtection="1"/>
    <xf numFmtId="0" fontId="3" fillId="0" borderId="10" xfId="0" applyFont="1" applyFill="1" applyBorder="1"/>
    <xf numFmtId="0" fontId="3" fillId="0" borderId="44" xfId="0" applyFont="1" applyFill="1" applyBorder="1" applyAlignment="1">
      <alignment horizontal="center"/>
    </xf>
    <xf numFmtId="0" fontId="3" fillId="0" borderId="13" xfId="0" applyFont="1" applyBorder="1" applyProtection="1">
      <protection locked="0"/>
    </xf>
    <xf numFmtId="0" fontId="3" fillId="0" borderId="8" xfId="0" applyFont="1" applyBorder="1" applyAlignment="1" applyProtection="1">
      <alignment wrapText="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0" fontId="88" fillId="0" borderId="2" xfId="20955" applyFont="1" applyFill="1" applyBorder="1" applyAlignment="1" applyProtection="1">
      <alignment horizontal="center" vertical="center"/>
    </xf>
    <xf numFmtId="0" fontId="3" fillId="0" borderId="2" xfId="0" applyFont="1" applyFill="1" applyBorder="1" applyAlignment="1">
      <alignment horizontal="center"/>
    </xf>
    <xf numFmtId="0" fontId="3" fillId="0" borderId="14" xfId="0" applyFont="1" applyFill="1" applyBorder="1" applyAlignment="1">
      <alignment horizontal="center"/>
    </xf>
    <xf numFmtId="0" fontId="2" fillId="0" borderId="0" xfId="8" applyFont="1" applyFill="1" applyBorder="1" applyProtection="1"/>
    <xf numFmtId="0" fontId="89" fillId="0" borderId="0" xfId="0" applyFont="1" applyFill="1"/>
    <xf numFmtId="0" fontId="89" fillId="0" borderId="0" xfId="0" applyFont="1"/>
    <xf numFmtId="0" fontId="2" fillId="0" borderId="0" xfId="8" applyFont="1" applyFill="1" applyBorder="1" applyAlignment="1" applyProtection="1"/>
    <xf numFmtId="0" fontId="89" fillId="0" borderId="0" xfId="0" applyFont="1" applyFill="1" applyBorder="1"/>
    <xf numFmtId="0" fontId="89" fillId="0" borderId="0" xfId="0" applyFont="1" applyAlignment="1">
      <alignment wrapText="1"/>
    </xf>
    <xf numFmtId="0" fontId="2" fillId="0" borderId="4" xfId="20955" applyFont="1" applyFill="1" applyBorder="1" applyAlignment="1" applyProtection="1"/>
    <xf numFmtId="0" fontId="89" fillId="0" borderId="44" xfId="0" applyFont="1" applyBorder="1" applyAlignment="1">
      <alignment horizontal="center"/>
    </xf>
    <xf numFmtId="167" fontId="89" fillId="0" borderId="2" xfId="0" applyNumberFormat="1" applyFont="1" applyFill="1" applyBorder="1" applyAlignment="1">
      <alignment horizontal="center" vertical="center" textRotation="90" wrapText="1"/>
    </xf>
    <xf numFmtId="193" fontId="89" fillId="0" borderId="2" xfId="0" applyNumberFormat="1" applyFont="1" applyBorder="1" applyAlignment="1" applyProtection="1">
      <alignment horizontal="center" vertical="center"/>
      <protection locked="0"/>
    </xf>
    <xf numFmtId="193" fontId="89" fillId="0" borderId="2" xfId="0" applyNumberFormat="1" applyFont="1" applyBorder="1" applyProtection="1">
      <protection locked="0"/>
    </xf>
    <xf numFmtId="0" fontId="89" fillId="0" borderId="16" xfId="0" applyFont="1" applyBorder="1"/>
    <xf numFmtId="0" fontId="89" fillId="0" borderId="43" xfId="0" applyFont="1" applyBorder="1"/>
    <xf numFmtId="0" fontId="89" fillId="0" borderId="13" xfId="0" applyFont="1" applyBorder="1"/>
    <xf numFmtId="0" fontId="89" fillId="0" borderId="2" xfId="0" applyFont="1" applyFill="1" applyBorder="1" applyAlignment="1">
      <alignment horizontal="center" vertical="center"/>
    </xf>
    <xf numFmtId="0" fontId="89" fillId="0" borderId="2" xfId="0" applyFont="1" applyBorder="1"/>
    <xf numFmtId="0" fontId="2" fillId="0" borderId="13" xfId="8" applyFont="1" applyFill="1" applyBorder="1" applyProtection="1"/>
    <xf numFmtId="0" fontId="89" fillId="0" borderId="2" xfId="0" applyFont="1" applyFill="1" applyBorder="1"/>
    <xf numFmtId="0" fontId="89" fillId="0" borderId="2" xfId="0" applyFont="1" applyBorder="1" applyAlignment="1">
      <alignment horizontal="center"/>
    </xf>
    <xf numFmtId="0" fontId="89" fillId="0" borderId="14" xfId="0" applyFont="1" applyBorder="1" applyAlignment="1"/>
    <xf numFmtId="0" fontId="2" fillId="0" borderId="13" xfId="8" applyFont="1" applyFill="1" applyBorder="1" applyAlignment="1" applyProtection="1"/>
    <xf numFmtId="0" fontId="2" fillId="0" borderId="16" xfId="8" applyFont="1" applyFill="1" applyBorder="1" applyAlignment="1" applyProtection="1"/>
    <xf numFmtId="0" fontId="89" fillId="0" borderId="17" xfId="0" applyFont="1" applyFill="1" applyBorder="1"/>
    <xf numFmtId="0" fontId="89" fillId="0" borderId="17" xfId="0" applyFont="1" applyBorder="1" applyAlignment="1">
      <alignment horizontal="center"/>
    </xf>
    <xf numFmtId="0" fontId="89" fillId="0" borderId="17" xfId="0" applyFont="1" applyBorder="1"/>
    <xf numFmtId="0" fontId="89" fillId="0" borderId="18" xfId="0" applyFont="1" applyBorder="1" applyAlignment="1"/>
    <xf numFmtId="0" fontId="2" fillId="0" borderId="47" xfId="20955" applyFont="1" applyFill="1" applyBorder="1" applyAlignment="1" applyProtection="1"/>
    <xf numFmtId="0" fontId="91" fillId="0" borderId="0" xfId="0" applyFont="1" applyFill="1" applyAlignment="1"/>
    <xf numFmtId="0" fontId="89" fillId="0" borderId="0" xfId="0" applyFont="1" applyBorder="1"/>
    <xf numFmtId="0" fontId="89" fillId="0" borderId="42" xfId="0" applyFont="1" applyBorder="1"/>
    <xf numFmtId="0" fontId="89" fillId="0" borderId="11" xfId="0" applyFont="1" applyBorder="1"/>
    <xf numFmtId="0" fontId="89" fillId="0" borderId="11" xfId="0" applyFont="1" applyBorder="1" applyAlignment="1">
      <alignment horizontal="center"/>
    </xf>
    <xf numFmtId="0" fontId="89" fillId="0" borderId="12" xfId="0" applyFont="1" applyBorder="1" applyAlignment="1">
      <alignment horizontal="center"/>
    </xf>
    <xf numFmtId="193" fontId="89" fillId="0" borderId="14" xfId="0" applyNumberFormat="1" applyFont="1" applyBorder="1" applyProtection="1">
      <protection locked="0"/>
    </xf>
    <xf numFmtId="0" fontId="89" fillId="2" borderId="2" xfId="0" applyFont="1" applyFill="1" applyBorder="1"/>
    <xf numFmtId="193" fontId="89" fillId="0" borderId="17" xfId="0" applyNumberFormat="1" applyFont="1" applyBorder="1" applyProtection="1">
      <protection locked="0"/>
    </xf>
    <xf numFmtId="193" fontId="89" fillId="0" borderId="18" xfId="0" applyNumberFormat="1" applyFont="1" applyBorder="1" applyProtection="1">
      <protection locked="0"/>
    </xf>
    <xf numFmtId="0" fontId="89" fillId="0" borderId="10" xfId="0" applyFont="1" applyBorder="1" applyAlignment="1">
      <alignment horizontal="right"/>
    </xf>
    <xf numFmtId="0" fontId="89" fillId="0" borderId="12" xfId="0" applyFont="1" applyBorder="1"/>
    <xf numFmtId="0" fontId="89" fillId="0" borderId="13" xfId="0" applyFont="1" applyBorder="1" applyAlignment="1">
      <alignment horizontal="right"/>
    </xf>
    <xf numFmtId="0" fontId="89" fillId="0" borderId="2" xfId="0" applyFont="1" applyBorder="1" applyAlignment="1">
      <alignment horizontal="center" wrapText="1"/>
    </xf>
    <xf numFmtId="0" fontId="89" fillId="0" borderId="13" xfId="0" applyFont="1" applyBorder="1" applyAlignment="1">
      <alignment horizontal="right" vertical="center"/>
    </xf>
    <xf numFmtId="0" fontId="89" fillId="0" borderId="2" xfId="0" applyFont="1" applyBorder="1" applyAlignment="1">
      <alignment horizontal="left"/>
    </xf>
    <xf numFmtId="0" fontId="89" fillId="0" borderId="0" xfId="0" applyFont="1" applyAlignment="1">
      <alignment horizontal="left" indent="2"/>
    </xf>
    <xf numFmtId="0" fontId="89" fillId="0" borderId="16" xfId="0" applyFont="1" applyBorder="1" applyAlignment="1">
      <alignment horizontal="right" vertical="center"/>
    </xf>
    <xf numFmtId="0" fontId="90" fillId="0" borderId="17" xfId="0" applyFont="1" applyFill="1" applyBorder="1" applyAlignment="1">
      <alignment horizontal="left"/>
    </xf>
    <xf numFmtId="0" fontId="89" fillId="0" borderId="0" xfId="0" applyFont="1" applyBorder="1" applyAlignment="1">
      <alignment horizontal="center" vertical="center"/>
    </xf>
    <xf numFmtId="0" fontId="89" fillId="0" borderId="0" xfId="0" applyFont="1" applyAlignment="1">
      <alignment horizontal="left" vertical="top"/>
    </xf>
    <xf numFmtId="0" fontId="90" fillId="0" borderId="0" xfId="0" applyFont="1" applyBorder="1" applyAlignment="1">
      <alignment horizontal="center" vertical="center"/>
    </xf>
    <xf numFmtId="0" fontId="89" fillId="0" borderId="10" xfId="0" applyFont="1" applyBorder="1" applyAlignment="1">
      <alignment horizontal="right" vertical="center"/>
    </xf>
    <xf numFmtId="0" fontId="89" fillId="0" borderId="11" xfId="0" applyFont="1" applyBorder="1" applyAlignment="1">
      <alignment horizontal="left" vertical="center"/>
    </xf>
    <xf numFmtId="0" fontId="89" fillId="0" borderId="11" xfId="0" applyFont="1" applyBorder="1" applyAlignment="1">
      <alignment horizontal="left" vertical="center" wrapText="1"/>
    </xf>
    <xf numFmtId="0" fontId="89" fillId="0" borderId="12" xfId="0" applyFont="1" applyBorder="1" applyAlignment="1">
      <alignment horizontal="left" vertical="center" wrapText="1"/>
    </xf>
    <xf numFmtId="0" fontId="89" fillId="0" borderId="0" xfId="0" applyFont="1" applyAlignment="1"/>
    <xf numFmtId="0" fontId="89" fillId="0" borderId="13" xfId="0" applyFont="1" applyBorder="1" applyAlignment="1">
      <alignment horizontal="right" vertical="center" wrapText="1"/>
    </xf>
    <xf numFmtId="0" fontId="89" fillId="0" borderId="2" xfId="0" applyFont="1" applyBorder="1" applyAlignment="1">
      <alignment vertical="center" wrapText="1"/>
    </xf>
    <xf numFmtId="193" fontId="89" fillId="0" borderId="2" xfId="0" applyNumberFormat="1" applyFont="1" applyBorder="1" applyAlignment="1" applyProtection="1">
      <alignment vertical="center" wrapText="1"/>
      <protection locked="0"/>
    </xf>
    <xf numFmtId="193" fontId="89" fillId="0" borderId="14" xfId="0" applyNumberFormat="1" applyFont="1" applyBorder="1" applyAlignment="1" applyProtection="1">
      <alignment vertical="center" wrapText="1"/>
      <protection locked="0"/>
    </xf>
    <xf numFmtId="193" fontId="89" fillId="35" borderId="2" xfId="0" applyNumberFormat="1" applyFont="1" applyFill="1" applyBorder="1" applyAlignment="1">
      <alignment vertical="center" wrapText="1"/>
    </xf>
    <xf numFmtId="193" fontId="89" fillId="35" borderId="14" xfId="0" applyNumberFormat="1" applyFont="1" applyFill="1" applyBorder="1" applyAlignment="1">
      <alignment vertical="center" wrapText="1"/>
    </xf>
    <xf numFmtId="0" fontId="89" fillId="0" borderId="2" xfId="0" applyFont="1" applyBorder="1" applyAlignment="1">
      <alignment horizontal="left" vertical="center" wrapText="1" indent="1"/>
    </xf>
    <xf numFmtId="0" fontId="89" fillId="0" borderId="2" xfId="0" applyFont="1" applyBorder="1" applyAlignment="1">
      <alignment horizontal="left" vertical="center" wrapText="1" indent="4"/>
    </xf>
    <xf numFmtId="193" fontId="89" fillId="0" borderId="2" xfId="0" applyNumberFormat="1" applyFont="1" applyBorder="1" applyAlignment="1" applyProtection="1">
      <alignment horizontal="center" vertical="center" wrapText="1"/>
      <protection locked="0"/>
    </xf>
    <xf numFmtId="193" fontId="89" fillId="0" borderId="14" xfId="0" applyNumberFormat="1" applyFont="1" applyBorder="1" applyAlignment="1" applyProtection="1">
      <alignment horizontal="center" vertical="center" wrapText="1"/>
      <protection locked="0"/>
    </xf>
    <xf numFmtId="0" fontId="89" fillId="0" borderId="0" xfId="0" applyFont="1" applyBorder="1" applyAlignment="1">
      <alignment vertical="center" wrapText="1"/>
    </xf>
    <xf numFmtId="193" fontId="89" fillId="35" borderId="2" xfId="0" applyNumberFormat="1" applyFont="1" applyFill="1" applyBorder="1" applyAlignment="1">
      <alignment horizontal="right" vertical="center" wrapText="1"/>
    </xf>
    <xf numFmtId="193" fontId="89" fillId="35" borderId="14" xfId="0" applyNumberFormat="1" applyFont="1" applyFill="1" applyBorder="1" applyAlignment="1">
      <alignment horizontal="right" vertical="center" wrapText="1"/>
    </xf>
    <xf numFmtId="0" fontId="89" fillId="0" borderId="16" xfId="0" applyFont="1" applyBorder="1" applyAlignment="1">
      <alignment horizontal="right" vertical="center" wrapText="1"/>
    </xf>
    <xf numFmtId="193" fontId="89" fillId="35" borderId="17" xfId="0" applyNumberFormat="1" applyFont="1" applyFill="1" applyBorder="1" applyAlignment="1">
      <alignment horizontal="right" vertical="center" wrapText="1"/>
    </xf>
    <xf numFmtId="193" fontId="89" fillId="35" borderId="18" xfId="0" applyNumberFormat="1" applyFont="1" applyFill="1" applyBorder="1" applyAlignment="1">
      <alignment horizontal="right" vertical="center" wrapText="1"/>
    </xf>
    <xf numFmtId="0" fontId="89" fillId="0" borderId="0" xfId="0" applyFont="1" applyAlignment="1">
      <alignment horizontal="right"/>
    </xf>
    <xf numFmtId="0" fontId="90" fillId="0" borderId="0" xfId="0" applyFont="1" applyAlignment="1">
      <alignment vertical="center"/>
    </xf>
    <xf numFmtId="0" fontId="90" fillId="0" borderId="0" xfId="0" applyFont="1" applyBorder="1" applyAlignment="1">
      <alignment vertical="center"/>
    </xf>
    <xf numFmtId="0" fontId="89" fillId="0" borderId="10" xfId="0" applyFont="1" applyBorder="1"/>
    <xf numFmtId="0" fontId="89" fillId="0" borderId="1" xfId="0" applyFont="1" applyBorder="1" applyAlignment="1">
      <alignment horizontal="left" vertical="center" wrapText="1"/>
    </xf>
    <xf numFmtId="0" fontId="89" fillId="0" borderId="2" xfId="0" applyFont="1" applyBorder="1" applyAlignment="1">
      <alignment horizontal="left" vertical="center" wrapText="1"/>
    </xf>
    <xf numFmtId="193" fontId="89" fillId="35" borderId="2" xfId="0" applyNumberFormat="1" applyFont="1" applyFill="1" applyBorder="1"/>
    <xf numFmtId="0" fontId="89" fillId="0" borderId="2" xfId="0" applyFont="1" applyFill="1" applyBorder="1" applyAlignment="1">
      <alignment horizontal="left" vertical="center" wrapText="1" indent="3"/>
    </xf>
    <xf numFmtId="0" fontId="89" fillId="0" borderId="0" xfId="0" applyFont="1" applyAlignment="1">
      <alignment horizontal="center"/>
    </xf>
    <xf numFmtId="0" fontId="89" fillId="0" borderId="43"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13" xfId="0" applyFont="1" applyBorder="1" applyAlignment="1">
      <alignment vertical="center" wrapText="1"/>
    </xf>
    <xf numFmtId="0" fontId="89" fillId="0" borderId="2" xfId="0" applyFont="1" applyBorder="1" applyAlignment="1">
      <alignment horizontal="center" vertical="top" wrapText="1"/>
    </xf>
    <xf numFmtId="0" fontId="89" fillId="0" borderId="8" xfId="0" applyFont="1" applyBorder="1" applyAlignment="1">
      <alignment horizontal="center" vertical="center" wrapText="1"/>
    </xf>
    <xf numFmtId="0" fontId="89" fillId="0" borderId="2" xfId="0" applyFont="1" applyBorder="1" applyAlignment="1">
      <alignment horizontal="left" vertical="top" wrapText="1"/>
    </xf>
    <xf numFmtId="193" fontId="89" fillId="35" borderId="8" xfId="0" applyNumberFormat="1" applyFont="1" applyFill="1" applyBorder="1" applyAlignment="1">
      <alignment horizontal="right" vertical="center" wrapText="1"/>
    </xf>
    <xf numFmtId="0" fontId="89" fillId="0" borderId="2" xfId="0" applyFont="1" applyBorder="1" applyAlignment="1">
      <alignment horizontal="left" vertical="center" wrapText="1" indent="2"/>
    </xf>
    <xf numFmtId="193" fontId="89" fillId="0" borderId="8" xfId="0" applyNumberFormat="1" applyFont="1" applyBorder="1" applyAlignment="1" applyProtection="1">
      <alignment horizontal="center" vertical="center" wrapText="1"/>
      <protection locked="0"/>
    </xf>
    <xf numFmtId="0" fontId="2" fillId="0" borderId="2" xfId="0" applyFont="1" applyBorder="1" applyAlignment="1">
      <alignment horizontal="left" vertical="center" wrapText="1" indent="2"/>
    </xf>
    <xf numFmtId="0" fontId="89" fillId="0" borderId="17" xfId="0" applyFont="1" applyBorder="1" applyAlignment="1">
      <alignment vertical="center" wrapText="1"/>
    </xf>
    <xf numFmtId="193" fontId="89" fillId="35" borderId="17" xfId="0" applyNumberFormat="1" applyFont="1" applyFill="1" applyBorder="1" applyAlignment="1">
      <alignment vertical="center" wrapText="1"/>
    </xf>
    <xf numFmtId="193" fontId="89" fillId="35" borderId="18" xfId="0" applyNumberFormat="1" applyFont="1" applyFill="1" applyBorder="1" applyAlignment="1">
      <alignment vertical="center" wrapText="1"/>
    </xf>
    <xf numFmtId="0" fontId="89" fillId="0" borderId="0" xfId="0" applyFont="1" applyAlignment="1">
      <alignment horizontal="center" vertical="center"/>
    </xf>
    <xf numFmtId="0" fontId="89" fillId="0" borderId="44" xfId="0" applyFont="1" applyBorder="1"/>
    <xf numFmtId="0" fontId="89" fillId="0" borderId="12" xfId="0" applyFont="1" applyBorder="1" applyAlignment="1">
      <alignment horizontal="center" vertical="center"/>
    </xf>
    <xf numFmtId="0" fontId="89" fillId="0" borderId="45" xfId="0" applyFont="1" applyBorder="1"/>
    <xf numFmtId="0" fontId="89" fillId="0" borderId="6" xfId="0" applyFont="1" applyBorder="1" applyAlignment="1">
      <alignment vertical="center"/>
    </xf>
    <xf numFmtId="193" fontId="89" fillId="0" borderId="2" xfId="0" applyNumberFormat="1" applyFont="1" applyBorder="1" applyAlignment="1">
      <alignment horizontal="center" vertical="center"/>
    </xf>
    <xf numFmtId="193" fontId="89" fillId="0" borderId="2" xfId="0" applyNumberFormat="1" applyFont="1" applyFill="1" applyBorder="1" applyAlignment="1">
      <alignment horizontal="center" vertical="center"/>
    </xf>
    <xf numFmtId="193" fontId="89" fillId="0" borderId="2" xfId="0" applyNumberFormat="1" applyFont="1" applyFill="1" applyBorder="1" applyAlignment="1">
      <alignment horizontal="center" vertical="center" wrapText="1"/>
    </xf>
    <xf numFmtId="193" fontId="89" fillId="0" borderId="14" xfId="0" applyNumberFormat="1" applyFont="1" applyFill="1" applyBorder="1" applyAlignment="1">
      <alignment horizontal="center" vertical="center"/>
    </xf>
    <xf numFmtId="0" fontId="89" fillId="0" borderId="2" xfId="0" applyFont="1" applyBorder="1" applyAlignment="1">
      <alignment horizontal="right"/>
    </xf>
    <xf numFmtId="193" fontId="89" fillId="35" borderId="2" xfId="0" applyNumberFormat="1" applyFont="1" applyFill="1" applyBorder="1" applyAlignment="1">
      <alignment horizontal="center" vertical="center"/>
    </xf>
    <xf numFmtId="193" fontId="89" fillId="35" borderId="2" xfId="0" applyNumberFormat="1" applyFont="1" applyFill="1" applyBorder="1" applyAlignment="1">
      <alignment horizontal="center" vertical="center" wrapText="1"/>
    </xf>
    <xf numFmtId="193" fontId="89" fillId="35" borderId="14" xfId="0" applyNumberFormat="1" applyFont="1" applyFill="1" applyBorder="1" applyAlignment="1">
      <alignment horizontal="center" vertical="center"/>
    </xf>
    <xf numFmtId="193" fontId="89" fillId="2" borderId="2" xfId="0" applyNumberFormat="1" applyFont="1" applyFill="1" applyBorder="1" applyAlignment="1" applyProtection="1">
      <alignment horizontal="center" vertical="center"/>
      <protection locked="0"/>
    </xf>
    <xf numFmtId="193" fontId="89" fillId="2" borderId="2" xfId="0" applyNumberFormat="1" applyFont="1" applyFill="1" applyBorder="1" applyAlignment="1">
      <alignment horizontal="center" vertical="center"/>
    </xf>
    <xf numFmtId="193" fontId="89" fillId="0" borderId="14" xfId="0" applyNumberFormat="1" applyFont="1" applyBorder="1" applyAlignment="1">
      <alignment horizontal="center" vertical="center"/>
    </xf>
    <xf numFmtId="0" fontId="89" fillId="0" borderId="2" xfId="0" applyFont="1" applyBorder="1" applyAlignment="1">
      <alignment horizontal="right" wrapText="1"/>
    </xf>
    <xf numFmtId="0" fontId="89" fillId="0" borderId="11" xfId="0" applyFont="1" applyBorder="1" applyAlignment="1">
      <alignment horizontal="center" vertical="center"/>
    </xf>
    <xf numFmtId="0" fontId="89" fillId="0" borderId="11"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 xfId="0" applyFont="1" applyBorder="1" applyAlignment="1">
      <alignment horizontal="center" vertical="center"/>
    </xf>
    <xf numFmtId="0" fontId="89" fillId="2" borderId="2" xfId="0" applyFont="1" applyFill="1" applyBorder="1" applyAlignment="1">
      <alignment horizontal="center" vertical="center"/>
    </xf>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0" fontId="90" fillId="0" borderId="0" xfId="0" applyFont="1" applyAlignment="1">
      <alignment horizontal="center"/>
    </xf>
    <xf numFmtId="0" fontId="90" fillId="0" borderId="0" xfId="0" applyFont="1" applyFill="1" applyAlignment="1">
      <alignment horizontal="center"/>
    </xf>
    <xf numFmtId="0" fontId="90" fillId="0" borderId="0" xfId="0" applyFont="1" applyFill="1" applyBorder="1" applyAlignment="1"/>
    <xf numFmtId="0" fontId="90" fillId="0" borderId="0" xfId="0" applyFont="1" applyAlignment="1">
      <alignment horizontal="center" vertical="center"/>
    </xf>
    <xf numFmtId="0" fontId="90" fillId="0" borderId="9" xfId="0" applyFont="1" applyBorder="1" applyAlignment="1">
      <alignment horizontal="center" vertical="center"/>
    </xf>
    <xf numFmtId="0" fontId="90" fillId="0" borderId="9" xfId="0" applyFont="1" applyBorder="1" applyAlignment="1">
      <alignment horizontal="center" vertical="center" wrapText="1"/>
    </xf>
    <xf numFmtId="0" fontId="2" fillId="0" borderId="0" xfId="20955" applyFont="1" applyFill="1" applyBorder="1" applyAlignment="1" applyProtection="1"/>
    <xf numFmtId="0" fontId="89" fillId="0" borderId="11" xfId="0" applyFont="1" applyFill="1" applyBorder="1" applyAlignment="1">
      <alignment horizontal="center" vertical="center" wrapText="1"/>
    </xf>
    <xf numFmtId="193" fontId="89" fillId="35" borderId="14" xfId="0" applyNumberFormat="1" applyFont="1" applyFill="1" applyBorder="1"/>
    <xf numFmtId="193" fontId="89" fillId="0" borderId="17" xfId="0" applyNumberFormat="1" applyFont="1" applyBorder="1" applyAlignment="1" applyProtection="1">
      <alignment horizontal="left" indent="3"/>
      <protection locked="0"/>
    </xf>
    <xf numFmtId="193" fontId="4" fillId="35" borderId="17" xfId="0" applyNumberFormat="1" applyFont="1" applyFill="1" applyBorder="1" applyAlignment="1">
      <alignment horizontal="left" vertical="center"/>
    </xf>
    <xf numFmtId="0" fontId="0" fillId="0" borderId="0" xfId="0" applyFill="1" applyBorder="1" applyAlignment="1">
      <alignment wrapText="1"/>
    </xf>
    <xf numFmtId="193" fontId="3" fillId="35" borderId="17" xfId="0" applyNumberFormat="1" applyFont="1" applyFill="1" applyBorder="1"/>
    <xf numFmtId="193" fontId="3" fillId="35" borderId="18" xfId="0" applyNumberFormat="1" applyFont="1" applyFill="1" applyBorder="1"/>
    <xf numFmtId="0" fontId="89" fillId="0" borderId="1" xfId="0" applyFont="1" applyBorder="1" applyAlignment="1">
      <alignment horizontal="center" vertical="center" wrapText="1"/>
    </xf>
    <xf numFmtId="14" fontId="89" fillId="0" borderId="0" xfId="0" applyNumberFormat="1" applyFont="1" applyAlignment="1">
      <alignment horizontal="left"/>
    </xf>
    <xf numFmtId="0" fontId="3" fillId="0" borderId="2" xfId="0" applyFont="1" applyBorder="1" applyAlignment="1">
      <alignment horizontal="center" vertical="center" wrapText="1"/>
    </xf>
    <xf numFmtId="193" fontId="3" fillId="0" borderId="2" xfId="0" applyNumberFormat="1" applyFont="1" applyBorder="1" applyAlignment="1" applyProtection="1">
      <alignment horizontal="right" vertical="center"/>
      <protection locked="0"/>
    </xf>
    <xf numFmtId="193" fontId="3" fillId="0" borderId="17" xfId="0" applyNumberFormat="1" applyFont="1" applyBorder="1" applyAlignment="1" applyProtection="1">
      <alignment horizontal="right" vertical="center"/>
    </xf>
    <xf numFmtId="193" fontId="89" fillId="0" borderId="2" xfId="0" applyNumberFormat="1" applyFont="1" applyFill="1" applyBorder="1" applyAlignment="1">
      <alignment horizontal="right" wrapText="1"/>
    </xf>
    <xf numFmtId="193" fontId="89" fillId="0" borderId="14" xfId="0" applyNumberFormat="1" applyFont="1" applyBorder="1" applyAlignment="1" applyProtection="1">
      <alignment horizontal="right" wrapText="1"/>
      <protection locked="0"/>
    </xf>
    <xf numFmtId="0" fontId="4" fillId="0" borderId="0" xfId="0" applyFont="1"/>
    <xf numFmtId="193" fontId="89" fillId="0" borderId="8" xfId="0" applyNumberFormat="1" applyFont="1" applyFill="1" applyBorder="1" applyAlignment="1">
      <alignment horizontal="right" vertical="center" wrapText="1"/>
    </xf>
    <xf numFmtId="14" fontId="89" fillId="0" borderId="0" xfId="0" applyNumberFormat="1" applyFont="1" applyFill="1" applyAlignment="1">
      <alignment horizontal="left"/>
    </xf>
    <xf numFmtId="0" fontId="90" fillId="0" borderId="2" xfId="0" applyFont="1" applyBorder="1" applyAlignment="1">
      <alignment horizontal="left" vertical="center" wrapText="1" indent="1"/>
    </xf>
    <xf numFmtId="193" fontId="90" fillId="0" borderId="2" xfId="0" applyNumberFormat="1" applyFont="1" applyFill="1" applyBorder="1" applyAlignment="1">
      <alignment horizontal="right" wrapText="1"/>
    </xf>
    <xf numFmtId="193" fontId="3" fillId="0" borderId="2" xfId="0" applyNumberFormat="1" applyFont="1" applyFill="1" applyBorder="1" applyAlignment="1" applyProtection="1">
      <alignment horizontal="right" vertical="center"/>
      <protection locked="0"/>
    </xf>
    <xf numFmtId="193" fontId="3" fillId="0" borderId="2" xfId="0" applyNumberFormat="1" applyFont="1" applyBorder="1" applyAlignment="1" applyProtection="1">
      <alignment horizontal="right"/>
      <protection locked="0"/>
    </xf>
    <xf numFmtId="193" fontId="4" fillId="75" borderId="14" xfId="0" applyNumberFormat="1" applyFont="1" applyFill="1" applyBorder="1" applyAlignment="1">
      <alignment horizontal="right" vertical="center"/>
    </xf>
    <xf numFmtId="193" fontId="4" fillId="35" borderId="17" xfId="0" applyNumberFormat="1" applyFont="1" applyFill="1" applyBorder="1" applyAlignment="1">
      <alignment horizontal="right" vertical="center"/>
    </xf>
    <xf numFmtId="193" fontId="4" fillId="35" borderId="18" xfId="0" applyNumberFormat="1" applyFont="1" applyFill="1" applyBorder="1" applyAlignment="1">
      <alignment horizontal="right" vertical="center"/>
    </xf>
    <xf numFmtId="193" fontId="4" fillId="35" borderId="14" xfId="0" applyNumberFormat="1" applyFont="1" applyFill="1" applyBorder="1" applyAlignment="1">
      <alignment horizontal="right" vertical="center"/>
    </xf>
    <xf numFmtId="193" fontId="3" fillId="0" borderId="4" xfId="0" applyNumberFormat="1" applyFont="1" applyBorder="1" applyAlignment="1" applyProtection="1">
      <alignment horizontal="right"/>
      <protection locked="0"/>
    </xf>
    <xf numFmtId="193" fontId="89" fillId="0" borderId="0" xfId="0" applyNumberFormat="1" applyFont="1"/>
    <xf numFmtId="193" fontId="92" fillId="0" borderId="14" xfId="0" applyNumberFormat="1" applyFont="1" applyBorder="1" applyAlignment="1" applyProtection="1">
      <alignment horizontal="right" wrapText="1"/>
      <protection locked="0"/>
    </xf>
    <xf numFmtId="193" fontId="89" fillId="0" borderId="14" xfId="0" applyNumberFormat="1" applyFont="1" applyFill="1" applyBorder="1" applyAlignment="1">
      <alignment horizontal="right"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3" fillId="0" borderId="13" xfId="0" applyFont="1" applyFill="1" applyBorder="1" applyAlignment="1">
      <alignment horizontal="center"/>
    </xf>
    <xf numFmtId="0" fontId="3" fillId="0" borderId="13"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4" fillId="0" borderId="8"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xf>
    <xf numFmtId="0" fontId="4" fillId="0" borderId="14" xfId="0" applyFont="1" applyFill="1" applyBorder="1" applyAlignment="1">
      <alignment horizont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9" fillId="0" borderId="11" xfId="0" applyFont="1" applyBorder="1" applyAlignment="1">
      <alignment horizontal="center" vertical="center"/>
    </xf>
    <xf numFmtId="0" fontId="89" fillId="0" borderId="1" xfId="0" applyFont="1" applyBorder="1" applyAlignment="1">
      <alignment horizontal="center" vertical="center"/>
    </xf>
    <xf numFmtId="0" fontId="89" fillId="0" borderId="11"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2" fillId="0" borderId="3" xfId="8" applyFont="1" applyFill="1" applyBorder="1" applyAlignment="1" applyProtection="1">
      <alignment horizontal="center"/>
    </xf>
    <xf numFmtId="0" fontId="2" fillId="0" borderId="42" xfId="8" applyFont="1" applyFill="1" applyBorder="1" applyAlignment="1" applyProtection="1">
      <alignment horizontal="center"/>
    </xf>
    <xf numFmtId="193" fontId="89" fillId="3" borderId="2" xfId="0" applyNumberFormat="1" applyFont="1" applyFill="1" applyBorder="1" applyAlignment="1">
      <alignment horizontal="center" wrapText="1"/>
    </xf>
    <xf numFmtId="0" fontId="89" fillId="0" borderId="5" xfId="0" applyFont="1" applyBorder="1" applyAlignment="1">
      <alignment horizontal="center" vertical="center" wrapText="1"/>
    </xf>
    <xf numFmtId="0" fontId="89" fillId="0" borderId="4" xfId="0" applyFont="1" applyBorder="1" applyAlignment="1">
      <alignment horizontal="center" vertical="center" wrapText="1"/>
    </xf>
    <xf numFmtId="0" fontId="90" fillId="0" borderId="49"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47" xfId="0" applyFont="1" applyBorder="1" applyAlignment="1">
      <alignment horizontal="center" vertical="center"/>
    </xf>
    <xf numFmtId="0" fontId="89" fillId="0" borderId="46" xfId="0" applyFont="1" applyBorder="1" applyAlignment="1">
      <alignment horizontal="center" vertical="center" wrapText="1"/>
    </xf>
    <xf numFmtId="0" fontId="89" fillId="0" borderId="42"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16"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14" xfId="0" applyFont="1" applyBorder="1" applyAlignment="1">
      <alignment horizontal="center" vertical="center"/>
    </xf>
    <xf numFmtId="0" fontId="89" fillId="0" borderId="2" xfId="0" applyFont="1" applyBorder="1" applyAlignment="1">
      <alignment horizontal="center" vertical="center"/>
    </xf>
    <xf numFmtId="0" fontId="89" fillId="2" borderId="2" xfId="0" applyFont="1" applyFill="1" applyBorder="1" applyAlignment="1">
      <alignment horizontal="center" vertical="center"/>
    </xf>
  </cellXfs>
  <cellStyles count="20956">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16" sqref="B16"/>
    </sheetView>
  </sheetViews>
  <sheetFormatPr defaultRowHeight="14.4"/>
  <cols>
    <col min="1" max="1" width="9.6640625" style="36" bestFit="1" customWidth="1"/>
    <col min="2" max="2" width="128.6640625" style="29" bestFit="1" customWidth="1"/>
    <col min="3" max="3" width="39.44140625" customWidth="1"/>
  </cols>
  <sheetData>
    <row r="1" spans="1:3" s="1" customFormat="1" ht="15.6">
      <c r="A1" s="34" t="s">
        <v>15</v>
      </c>
      <c r="B1" s="48" t="s">
        <v>17</v>
      </c>
      <c r="C1" s="28"/>
    </row>
    <row r="2" spans="1:3" s="30" customFormat="1">
      <c r="A2" s="35">
        <v>20</v>
      </c>
      <c r="B2" s="31" t="s">
        <v>19</v>
      </c>
      <c r="C2" s="11"/>
    </row>
    <row r="3" spans="1:3" s="30" customFormat="1">
      <c r="A3" s="35">
        <v>21</v>
      </c>
      <c r="B3" s="31" t="s">
        <v>16</v>
      </c>
    </row>
    <row r="4" spans="1:3" s="30" customFormat="1">
      <c r="A4" s="35">
        <v>22</v>
      </c>
      <c r="B4" s="31" t="s">
        <v>18</v>
      </c>
    </row>
    <row r="5" spans="1:3" s="30" customFormat="1">
      <c r="A5" s="35">
        <v>23</v>
      </c>
      <c r="B5" s="31" t="s">
        <v>20</v>
      </c>
    </row>
    <row r="6" spans="1:3" s="30" customFormat="1">
      <c r="A6" s="35">
        <v>24</v>
      </c>
      <c r="B6" s="31" t="s">
        <v>21</v>
      </c>
      <c r="C6" s="2"/>
    </row>
    <row r="7" spans="1:3" s="30" customFormat="1">
      <c r="A7" s="35">
        <v>25</v>
      </c>
      <c r="B7" s="31" t="s">
        <v>22</v>
      </c>
    </row>
    <row r="8" spans="1:3" s="30" customFormat="1">
      <c r="A8" s="35">
        <v>26</v>
      </c>
      <c r="B8" s="31" t="s">
        <v>129</v>
      </c>
    </row>
    <row r="9" spans="1:3" s="30" customFormat="1">
      <c r="A9" s="35">
        <v>27</v>
      </c>
      <c r="B9" s="31" t="s">
        <v>23</v>
      </c>
    </row>
    <row r="10" spans="1:3" s="1" customFormat="1">
      <c r="A10" s="37"/>
      <c r="B10" s="29"/>
      <c r="C10" s="28"/>
    </row>
    <row r="11" spans="1:3" s="1" customFormat="1" ht="28.8">
      <c r="A11" s="37"/>
      <c r="B11" s="181" t="s">
        <v>148</v>
      </c>
      <c r="C11" s="28"/>
    </row>
    <row r="14" spans="1:3">
      <c r="B14" s="10"/>
    </row>
  </sheetData>
  <hyperlinks>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6" location="'24. Rem1'!A1" display="ფინანსური წლის განმავლობაში გაცემული ანაზღაურება"/>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52"/>
  <sheetViews>
    <sheetView tabSelected="1" zoomScaleNormal="100" workbookViewId="0">
      <pane xSplit="1" ySplit="4" topLeftCell="B5" activePane="bottomRight" state="frozen"/>
      <selection activeCell="L18" sqref="L18"/>
      <selection pane="topRight" activeCell="L18" sqref="L18"/>
      <selection pane="bottomLeft" activeCell="L18" sqref="L18"/>
      <selection pane="bottomRight" activeCell="D60" sqref="D60"/>
    </sheetView>
  </sheetViews>
  <sheetFormatPr defaultColWidth="9.109375" defaultRowHeight="13.8"/>
  <cols>
    <col min="1" max="1" width="10.5546875" style="2" bestFit="1" customWidth="1"/>
    <col min="2" max="2" width="50" style="2" customWidth="1"/>
    <col min="3" max="3" width="29.6640625" style="2" customWidth="1"/>
    <col min="4" max="4" width="38.5546875" style="2" customWidth="1"/>
    <col min="5" max="5" width="29.5546875" style="2" customWidth="1"/>
    <col min="6" max="6" width="13.33203125" style="2" customWidth="1"/>
    <col min="7" max="7" width="11.5546875" style="2" customWidth="1"/>
    <col min="8" max="8" width="12" style="2" customWidth="1"/>
    <col min="9" max="9" width="11.5546875" style="2" customWidth="1"/>
    <col min="10" max="10" width="12" style="2" customWidth="1"/>
    <col min="11" max="11" width="11.5546875" style="2" customWidth="1"/>
    <col min="12" max="12" width="13.6640625" style="2" customWidth="1"/>
    <col min="13" max="14" width="12.88671875" style="2" customWidth="1"/>
    <col min="15" max="15" width="10.33203125" style="2" customWidth="1"/>
    <col min="16" max="16" width="12" style="2" customWidth="1"/>
    <col min="17" max="17" width="10.6640625" style="2" customWidth="1"/>
    <col min="18" max="18" width="12" style="2" customWidth="1"/>
    <col min="19" max="19" width="11.5546875" style="2" customWidth="1"/>
    <col min="20" max="20" width="13.6640625" style="2" customWidth="1"/>
    <col min="21" max="16384" width="9.109375" style="2"/>
  </cols>
  <sheetData>
    <row r="1" spans="1:20">
      <c r="A1" s="3" t="s">
        <v>24</v>
      </c>
      <c r="B1" s="53" t="s">
        <v>167</v>
      </c>
    </row>
    <row r="2" spans="1:20" s="4" customFormat="1" ht="15.75" customHeight="1">
      <c r="A2" s="4" t="s">
        <v>25</v>
      </c>
      <c r="B2" s="185">
        <v>44196</v>
      </c>
    </row>
    <row r="3" spans="1:20">
      <c r="A3" s="20"/>
      <c r="B3" s="38"/>
      <c r="C3" s="11"/>
      <c r="D3" s="11"/>
      <c r="E3" s="5"/>
      <c r="F3" s="6"/>
    </row>
    <row r="4" spans="1:20" ht="14.4" thickBot="1">
      <c r="A4" s="39" t="s">
        <v>145</v>
      </c>
      <c r="B4" s="206" t="s">
        <v>19</v>
      </c>
      <c r="C4" s="207"/>
      <c r="D4" s="11"/>
      <c r="E4" s="5"/>
      <c r="F4" s="6"/>
    </row>
    <row r="5" spans="1:20">
      <c r="A5" s="40"/>
      <c r="B5" s="41" t="s">
        <v>0</v>
      </c>
      <c r="C5" s="23" t="s">
        <v>1</v>
      </c>
      <c r="D5" s="24" t="s">
        <v>2</v>
      </c>
      <c r="E5" s="15" t="s">
        <v>3</v>
      </c>
      <c r="F5" s="15" t="s">
        <v>4</v>
      </c>
      <c r="G5" s="210" t="s">
        <v>5</v>
      </c>
      <c r="H5" s="210"/>
      <c r="I5" s="210"/>
      <c r="J5" s="210"/>
      <c r="K5" s="210"/>
      <c r="L5" s="210"/>
      <c r="M5" s="210"/>
      <c r="N5" s="210"/>
      <c r="O5" s="210"/>
      <c r="P5" s="210"/>
      <c r="Q5" s="210"/>
      <c r="R5" s="210"/>
      <c r="S5" s="210"/>
      <c r="T5" s="211"/>
    </row>
    <row r="6" spans="1:20" ht="16.95" customHeight="1">
      <c r="A6" s="208"/>
      <c r="B6" s="212" t="s">
        <v>60</v>
      </c>
      <c r="C6" s="213" t="s">
        <v>61</v>
      </c>
      <c r="D6" s="213" t="s">
        <v>62</v>
      </c>
      <c r="E6" s="213" t="s">
        <v>63</v>
      </c>
      <c r="F6" s="213" t="s">
        <v>64</v>
      </c>
      <c r="G6" s="216" t="s">
        <v>65</v>
      </c>
      <c r="H6" s="217"/>
      <c r="I6" s="217"/>
      <c r="J6" s="217"/>
      <c r="K6" s="217"/>
      <c r="L6" s="217"/>
      <c r="M6" s="217"/>
      <c r="N6" s="217"/>
      <c r="O6" s="217"/>
      <c r="P6" s="217"/>
      <c r="Q6" s="217"/>
      <c r="R6" s="217"/>
      <c r="S6" s="217"/>
      <c r="T6" s="218"/>
    </row>
    <row r="7" spans="1:20" ht="14.4" customHeight="1">
      <c r="A7" s="208"/>
      <c r="B7" s="212"/>
      <c r="C7" s="214"/>
      <c r="D7" s="214"/>
      <c r="E7" s="214"/>
      <c r="F7" s="214"/>
      <c r="G7" s="17">
        <v>1</v>
      </c>
      <c r="H7" s="49">
        <v>2</v>
      </c>
      <c r="I7" s="49">
        <v>3</v>
      </c>
      <c r="J7" s="49">
        <v>4</v>
      </c>
      <c r="K7" s="49">
        <v>5</v>
      </c>
      <c r="L7" s="49">
        <v>6.1</v>
      </c>
      <c r="M7" s="49">
        <v>6.2</v>
      </c>
      <c r="N7" s="49">
        <v>6</v>
      </c>
      <c r="O7" s="49">
        <v>7</v>
      </c>
      <c r="P7" s="49">
        <v>8</v>
      </c>
      <c r="Q7" s="49">
        <v>9</v>
      </c>
      <c r="R7" s="49">
        <v>10</v>
      </c>
      <c r="S7" s="49">
        <v>11</v>
      </c>
      <c r="T7" s="50">
        <v>12</v>
      </c>
    </row>
    <row r="8" spans="1:20" ht="92.4">
      <c r="A8" s="208"/>
      <c r="B8" s="212"/>
      <c r="C8" s="215"/>
      <c r="D8" s="215"/>
      <c r="E8" s="215"/>
      <c r="F8" s="215"/>
      <c r="G8" s="168" t="s">
        <v>66</v>
      </c>
      <c r="H8" s="169" t="s">
        <v>67</v>
      </c>
      <c r="I8" s="169" t="s">
        <v>68</v>
      </c>
      <c r="J8" s="169" t="s">
        <v>69</v>
      </c>
      <c r="K8" s="169" t="s">
        <v>70</v>
      </c>
      <c r="L8" s="59" t="s">
        <v>71</v>
      </c>
      <c r="M8" s="169" t="s">
        <v>72</v>
      </c>
      <c r="N8" s="169" t="s">
        <v>73</v>
      </c>
      <c r="O8" s="16" t="s">
        <v>74</v>
      </c>
      <c r="P8" s="16" t="s">
        <v>75</v>
      </c>
      <c r="Q8" s="169" t="s">
        <v>76</v>
      </c>
      <c r="R8" s="169" t="s">
        <v>77</v>
      </c>
      <c r="S8" s="169" t="s">
        <v>78</v>
      </c>
      <c r="T8" s="169" t="s">
        <v>79</v>
      </c>
    </row>
    <row r="9" spans="1:20">
      <c r="A9" s="42"/>
      <c r="B9" s="43" t="s">
        <v>149</v>
      </c>
      <c r="C9" s="187">
        <v>81957716</v>
      </c>
      <c r="D9" s="187">
        <v>81957716.049999997</v>
      </c>
      <c r="E9" s="187">
        <v>81906704.230000019</v>
      </c>
      <c r="F9" s="46">
        <v>1</v>
      </c>
      <c r="G9" s="187">
        <v>43772972.150000006</v>
      </c>
      <c r="H9" s="187">
        <v>16673106.180000007</v>
      </c>
      <c r="I9" s="187">
        <v>21460625.900000002</v>
      </c>
      <c r="J9" s="187">
        <v>0</v>
      </c>
      <c r="K9" s="187">
        <v>0</v>
      </c>
      <c r="L9" s="187">
        <v>0</v>
      </c>
      <c r="M9" s="187">
        <v>0</v>
      </c>
      <c r="N9" s="187">
        <v>0</v>
      </c>
      <c r="O9" s="187">
        <v>0</v>
      </c>
      <c r="P9" s="187">
        <v>0</v>
      </c>
      <c r="Q9" s="187">
        <v>0</v>
      </c>
      <c r="R9" s="187">
        <v>0</v>
      </c>
      <c r="S9" s="187">
        <v>0</v>
      </c>
      <c r="T9" s="198">
        <f>SUM(G9:K9,N9:S9)</f>
        <v>81906704.230000019</v>
      </c>
    </row>
    <row r="10" spans="1:20" ht="14.25" customHeight="1">
      <c r="A10" s="42"/>
      <c r="B10" s="44" t="s">
        <v>150</v>
      </c>
      <c r="C10" s="187">
        <v>150959431</v>
      </c>
      <c r="D10" s="187">
        <v>150959431.24000001</v>
      </c>
      <c r="E10" s="187">
        <v>150959431.24000001</v>
      </c>
      <c r="F10" s="46"/>
      <c r="G10" s="187">
        <v>0</v>
      </c>
      <c r="H10" s="187">
        <v>150957176.19</v>
      </c>
      <c r="I10" s="187">
        <v>0</v>
      </c>
      <c r="J10" s="187">
        <v>0</v>
      </c>
      <c r="K10" s="187">
        <v>0</v>
      </c>
      <c r="L10" s="187">
        <v>0</v>
      </c>
      <c r="M10" s="187">
        <v>0</v>
      </c>
      <c r="N10" s="187">
        <v>0</v>
      </c>
      <c r="O10" s="187">
        <v>2255.0499999999997</v>
      </c>
      <c r="P10" s="187">
        <v>0</v>
      </c>
      <c r="Q10" s="187">
        <v>0</v>
      </c>
      <c r="R10" s="187">
        <v>0</v>
      </c>
      <c r="S10" s="187">
        <v>0</v>
      </c>
      <c r="T10" s="198">
        <f>SUM(G10:K10,N10:S10)</f>
        <v>150959431.24000001</v>
      </c>
    </row>
    <row r="11" spans="1:20">
      <c r="A11" s="42"/>
      <c r="B11" s="43" t="s">
        <v>151</v>
      </c>
      <c r="C11" s="187">
        <v>898812155</v>
      </c>
      <c r="D11" s="187">
        <v>898812155.21369731</v>
      </c>
      <c r="E11" s="196">
        <v>882879578.27000153</v>
      </c>
      <c r="F11" s="46">
        <v>2</v>
      </c>
      <c r="G11" s="187">
        <v>0</v>
      </c>
      <c r="H11" s="187">
        <v>0</v>
      </c>
      <c r="I11" s="187">
        <v>0</v>
      </c>
      <c r="J11" s="187">
        <v>0</v>
      </c>
      <c r="K11" s="187">
        <v>0</v>
      </c>
      <c r="L11" s="187">
        <v>927340972.31000209</v>
      </c>
      <c r="M11" s="187">
        <v>-54819486.380000547</v>
      </c>
      <c r="N11" s="187">
        <v>872521485.9300015</v>
      </c>
      <c r="O11" s="187">
        <v>10358092.339999994</v>
      </c>
      <c r="P11" s="187">
        <v>0</v>
      </c>
      <c r="Q11" s="187">
        <v>0</v>
      </c>
      <c r="R11" s="187">
        <v>0</v>
      </c>
      <c r="S11" s="187">
        <v>0</v>
      </c>
      <c r="T11" s="198">
        <f t="shared" ref="T11:T17" si="0">SUM(G11:K11,N11:S11)</f>
        <v>882879578.27000153</v>
      </c>
    </row>
    <row r="12" spans="1:20">
      <c r="A12" s="42"/>
      <c r="B12" s="43" t="s">
        <v>152</v>
      </c>
      <c r="C12" s="187">
        <v>87310598</v>
      </c>
      <c r="D12" s="187">
        <v>87310598.033418804</v>
      </c>
      <c r="E12" s="196">
        <v>87279912.710000008</v>
      </c>
      <c r="F12" s="46">
        <v>3</v>
      </c>
      <c r="G12" s="187">
        <v>0</v>
      </c>
      <c r="H12" s="187">
        <v>0</v>
      </c>
      <c r="I12" s="187">
        <v>0</v>
      </c>
      <c r="J12" s="187">
        <v>0</v>
      </c>
      <c r="K12" s="187">
        <v>86034475.840000004</v>
      </c>
      <c r="L12" s="187">
        <v>0</v>
      </c>
      <c r="M12" s="187">
        <v>0</v>
      </c>
      <c r="N12" s="187">
        <v>0</v>
      </c>
      <c r="O12" s="187">
        <v>1245436.8700000001</v>
      </c>
      <c r="P12" s="187">
        <v>0</v>
      </c>
      <c r="Q12" s="187">
        <v>0</v>
      </c>
      <c r="R12" s="187">
        <v>0</v>
      </c>
      <c r="S12" s="187">
        <v>0</v>
      </c>
      <c r="T12" s="198">
        <f t="shared" si="0"/>
        <v>87279912.710000008</v>
      </c>
    </row>
    <row r="13" spans="1:20">
      <c r="A13" s="42"/>
      <c r="B13" s="45" t="s">
        <v>153</v>
      </c>
      <c r="C13" s="187">
        <v>25482696</v>
      </c>
      <c r="D13" s="187">
        <v>25482695.974860184</v>
      </c>
      <c r="E13" s="196">
        <v>23810640.830000009</v>
      </c>
      <c r="F13" s="46">
        <v>4</v>
      </c>
      <c r="G13" s="187">
        <v>0</v>
      </c>
      <c r="H13" s="187">
        <v>0</v>
      </c>
      <c r="I13" s="187">
        <v>0</v>
      </c>
      <c r="J13" s="187">
        <v>0</v>
      </c>
      <c r="K13" s="187">
        <v>0</v>
      </c>
      <c r="L13" s="187">
        <v>0</v>
      </c>
      <c r="M13" s="187">
        <v>0</v>
      </c>
      <c r="N13" s="187">
        <v>0</v>
      </c>
      <c r="O13" s="187">
        <v>0</v>
      </c>
      <c r="P13" s="187">
        <v>0</v>
      </c>
      <c r="Q13" s="187">
        <v>0</v>
      </c>
      <c r="R13" s="187">
        <v>23810640.830000009</v>
      </c>
      <c r="S13" s="187">
        <v>0</v>
      </c>
      <c r="T13" s="198">
        <f t="shared" si="0"/>
        <v>23810640.830000009</v>
      </c>
    </row>
    <row r="14" spans="1:20">
      <c r="A14" s="42"/>
      <c r="B14" s="43" t="s">
        <v>157</v>
      </c>
      <c r="C14" s="187">
        <v>20374000</v>
      </c>
      <c r="D14" s="187">
        <v>20374000.120000001</v>
      </c>
      <c r="E14" s="196">
        <v>20374000.120000001</v>
      </c>
      <c r="F14" s="46"/>
      <c r="G14" s="187">
        <v>0</v>
      </c>
      <c r="H14" s="187">
        <v>0</v>
      </c>
      <c r="I14" s="187">
        <v>0</v>
      </c>
      <c r="J14" s="187">
        <v>0</v>
      </c>
      <c r="K14" s="187">
        <v>0</v>
      </c>
      <c r="L14" s="187">
        <v>0</v>
      </c>
      <c r="M14" s="187">
        <v>0</v>
      </c>
      <c r="N14" s="187">
        <v>0</v>
      </c>
      <c r="O14" s="187">
        <v>0</v>
      </c>
      <c r="P14" s="187">
        <v>0</v>
      </c>
      <c r="Q14" s="187">
        <v>0</v>
      </c>
      <c r="R14" s="187">
        <v>20374000.120000001</v>
      </c>
      <c r="S14" s="187">
        <v>0</v>
      </c>
      <c r="T14" s="198">
        <f t="shared" ref="T14" si="1">SUM(G14:K14,N14:S14)</f>
        <v>20374000.120000001</v>
      </c>
    </row>
    <row r="15" spans="1:20">
      <c r="A15" s="42"/>
      <c r="B15" s="45" t="s">
        <v>154</v>
      </c>
      <c r="C15" s="187">
        <v>2578848</v>
      </c>
      <c r="D15" s="187">
        <v>2578847.8299999982</v>
      </c>
      <c r="E15" s="196">
        <v>2578847.8299999908</v>
      </c>
      <c r="F15" s="46"/>
      <c r="G15" s="187">
        <v>0</v>
      </c>
      <c r="H15" s="187">
        <v>0</v>
      </c>
      <c r="I15" s="187">
        <v>0</v>
      </c>
      <c r="J15" s="187">
        <v>0</v>
      </c>
      <c r="K15" s="187">
        <v>0</v>
      </c>
      <c r="L15" s="187">
        <v>0</v>
      </c>
      <c r="M15" s="187">
        <v>0</v>
      </c>
      <c r="N15" s="187">
        <v>0</v>
      </c>
      <c r="O15" s="187">
        <v>0</v>
      </c>
      <c r="P15" s="187">
        <v>0</v>
      </c>
      <c r="Q15" s="187">
        <v>0</v>
      </c>
      <c r="R15" s="187">
        <v>2578847.8299999908</v>
      </c>
      <c r="S15" s="187">
        <v>0</v>
      </c>
      <c r="T15" s="198">
        <f t="shared" si="0"/>
        <v>2578847.8299999908</v>
      </c>
    </row>
    <row r="16" spans="1:20">
      <c r="A16" s="42"/>
      <c r="B16" s="45" t="s">
        <v>155</v>
      </c>
      <c r="C16" s="187">
        <v>20204452</v>
      </c>
      <c r="D16" s="187">
        <v>20204452.408349194</v>
      </c>
      <c r="E16" s="196">
        <v>2925491.7600000296</v>
      </c>
      <c r="F16" s="46">
        <v>5</v>
      </c>
      <c r="G16" s="187">
        <v>0</v>
      </c>
      <c r="H16" s="187">
        <v>0</v>
      </c>
      <c r="I16" s="187">
        <v>0</v>
      </c>
      <c r="J16" s="187">
        <v>0</v>
      </c>
      <c r="K16" s="187">
        <v>0</v>
      </c>
      <c r="L16" s="187">
        <v>0</v>
      </c>
      <c r="M16" s="187">
        <v>0</v>
      </c>
      <c r="N16" s="187">
        <v>0</v>
      </c>
      <c r="O16" s="187">
        <v>0</v>
      </c>
      <c r="P16" s="187">
        <v>2925491.7600000296</v>
      </c>
      <c r="Q16" s="187">
        <v>0</v>
      </c>
      <c r="R16" s="187">
        <v>0</v>
      </c>
      <c r="S16" s="187">
        <v>0</v>
      </c>
      <c r="T16" s="198">
        <f t="shared" si="0"/>
        <v>2925491.7600000296</v>
      </c>
    </row>
    <row r="17" spans="1:20">
      <c r="A17" s="42"/>
      <c r="B17" s="43" t="s">
        <v>156</v>
      </c>
      <c r="C17" s="187">
        <v>9086825</v>
      </c>
      <c r="D17" s="187">
        <v>9086656.026670482</v>
      </c>
      <c r="E17" s="196">
        <v>11006731.459999999</v>
      </c>
      <c r="F17" s="46">
        <v>6</v>
      </c>
      <c r="G17" s="187">
        <v>0</v>
      </c>
      <c r="H17" s="187">
        <v>0</v>
      </c>
      <c r="I17" s="187">
        <v>4256690.43</v>
      </c>
      <c r="J17" s="187">
        <v>0</v>
      </c>
      <c r="K17" s="187">
        <v>0</v>
      </c>
      <c r="L17" s="187">
        <v>0</v>
      </c>
      <c r="M17" s="187">
        <v>0</v>
      </c>
      <c r="N17" s="187">
        <v>0</v>
      </c>
      <c r="O17" s="187">
        <v>48704.010000000009</v>
      </c>
      <c r="P17" s="187">
        <v>0</v>
      </c>
      <c r="Q17" s="187">
        <v>0</v>
      </c>
      <c r="R17" s="187">
        <v>0</v>
      </c>
      <c r="S17" s="187">
        <v>6701337.0199999996</v>
      </c>
      <c r="T17" s="198">
        <f t="shared" si="0"/>
        <v>11006731.459999999</v>
      </c>
    </row>
    <row r="18" spans="1:20" ht="14.4" thickBot="1">
      <c r="A18" s="14"/>
      <c r="B18" s="32" t="s">
        <v>80</v>
      </c>
      <c r="C18" s="199">
        <f>SUM(C9:C17)</f>
        <v>1296766721</v>
      </c>
      <c r="D18" s="199">
        <f>SUM(D9:D17)</f>
        <v>1296766552.896996</v>
      </c>
      <c r="E18" s="199">
        <f>SUM(E9:E17)</f>
        <v>1263721338.4500015</v>
      </c>
      <c r="F18" s="199"/>
      <c r="G18" s="199">
        <f t="shared" ref="G18:T18" si="2">SUM(G9:G17)</f>
        <v>43772972.150000006</v>
      </c>
      <c r="H18" s="199">
        <f t="shared" si="2"/>
        <v>167630282.37</v>
      </c>
      <c r="I18" s="199">
        <f t="shared" si="2"/>
        <v>25717316.330000002</v>
      </c>
      <c r="J18" s="199">
        <f t="shared" si="2"/>
        <v>0</v>
      </c>
      <c r="K18" s="199">
        <f t="shared" si="2"/>
        <v>86034475.840000004</v>
      </c>
      <c r="L18" s="199">
        <f t="shared" si="2"/>
        <v>927340972.31000209</v>
      </c>
      <c r="M18" s="199">
        <f t="shared" si="2"/>
        <v>-54819486.380000547</v>
      </c>
      <c r="N18" s="199">
        <f t="shared" si="2"/>
        <v>872521485.9300015</v>
      </c>
      <c r="O18" s="199">
        <f t="shared" si="2"/>
        <v>11654488.269999994</v>
      </c>
      <c r="P18" s="199">
        <f t="shared" si="2"/>
        <v>2925491.7600000296</v>
      </c>
      <c r="Q18" s="199">
        <f t="shared" si="2"/>
        <v>0</v>
      </c>
      <c r="R18" s="199">
        <f t="shared" si="2"/>
        <v>46763488.780000001</v>
      </c>
      <c r="S18" s="199">
        <f t="shared" si="2"/>
        <v>6701337.0199999996</v>
      </c>
      <c r="T18" s="200">
        <f t="shared" si="2"/>
        <v>1263721338.4500015</v>
      </c>
    </row>
    <row r="19" spans="1:20">
      <c r="A19" s="13"/>
      <c r="B19" s="15" t="s">
        <v>0</v>
      </c>
      <c r="C19" s="23" t="s">
        <v>1</v>
      </c>
      <c r="D19" s="24" t="s">
        <v>2</v>
      </c>
      <c r="E19" s="15" t="s">
        <v>3</v>
      </c>
      <c r="F19" s="15" t="s">
        <v>4</v>
      </c>
      <c r="G19" s="210" t="s">
        <v>5</v>
      </c>
      <c r="H19" s="210"/>
      <c r="I19" s="210"/>
      <c r="J19" s="210"/>
      <c r="K19" s="210"/>
      <c r="L19" s="210"/>
      <c r="M19" s="210"/>
      <c r="N19" s="210"/>
      <c r="O19" s="210"/>
      <c r="P19" s="211"/>
    </row>
    <row r="20" spans="1:20" ht="14.4" customHeight="1">
      <c r="A20" s="209"/>
      <c r="B20" s="219" t="s">
        <v>81</v>
      </c>
      <c r="C20" s="222" t="s">
        <v>61</v>
      </c>
      <c r="D20" s="222" t="s">
        <v>62</v>
      </c>
      <c r="E20" s="222" t="s">
        <v>82</v>
      </c>
      <c r="F20" s="213" t="s">
        <v>64</v>
      </c>
      <c r="G20" s="223" t="s">
        <v>65</v>
      </c>
      <c r="H20" s="223"/>
      <c r="I20" s="223"/>
      <c r="J20" s="223"/>
      <c r="K20" s="223"/>
      <c r="L20" s="223"/>
      <c r="M20" s="223"/>
      <c r="N20" s="223"/>
      <c r="O20" s="223"/>
      <c r="P20" s="224"/>
    </row>
    <row r="21" spans="1:20" ht="14.4" customHeight="1">
      <c r="A21" s="209"/>
      <c r="B21" s="220"/>
      <c r="C21" s="222"/>
      <c r="D21" s="222"/>
      <c r="E21" s="222"/>
      <c r="F21" s="214"/>
      <c r="G21" s="18">
        <v>13</v>
      </c>
      <c r="H21" s="19">
        <v>14</v>
      </c>
      <c r="I21" s="19">
        <v>15</v>
      </c>
      <c r="J21" s="19">
        <v>16</v>
      </c>
      <c r="K21" s="19">
        <v>17</v>
      </c>
      <c r="L21" s="19">
        <v>18</v>
      </c>
      <c r="M21" s="19">
        <v>19</v>
      </c>
      <c r="N21" s="19">
        <v>20</v>
      </c>
      <c r="O21" s="19">
        <v>21</v>
      </c>
      <c r="P21" s="27">
        <v>22</v>
      </c>
    </row>
    <row r="22" spans="1:20" ht="100.2" customHeight="1">
      <c r="A22" s="209"/>
      <c r="B22" s="221"/>
      <c r="C22" s="222"/>
      <c r="D22" s="222"/>
      <c r="E22" s="222"/>
      <c r="F22" s="215"/>
      <c r="G22" s="168" t="s">
        <v>83</v>
      </c>
      <c r="H22" s="169" t="s">
        <v>84</v>
      </c>
      <c r="I22" s="169" t="s">
        <v>85</v>
      </c>
      <c r="J22" s="169" t="s">
        <v>86</v>
      </c>
      <c r="K22" s="169" t="s">
        <v>87</v>
      </c>
      <c r="L22" s="169" t="s">
        <v>88</v>
      </c>
      <c r="M22" s="16" t="s">
        <v>89</v>
      </c>
      <c r="N22" s="16" t="s">
        <v>90</v>
      </c>
      <c r="O22" s="16" t="s">
        <v>91</v>
      </c>
      <c r="P22" s="25" t="s">
        <v>92</v>
      </c>
    </row>
    <row r="23" spans="1:20">
      <c r="A23" s="8"/>
      <c r="B23" s="21" t="s">
        <v>158</v>
      </c>
      <c r="C23" s="197">
        <v>187294320.88</v>
      </c>
      <c r="D23" s="197">
        <v>187294320.83999997</v>
      </c>
      <c r="E23" s="197">
        <v>180344211.96000001</v>
      </c>
      <c r="F23" s="46">
        <v>7</v>
      </c>
      <c r="G23" s="197">
        <v>0</v>
      </c>
      <c r="H23" s="197">
        <v>0</v>
      </c>
      <c r="I23" s="197">
        <v>0</v>
      </c>
      <c r="J23" s="197">
        <v>0</v>
      </c>
      <c r="K23" s="197">
        <v>0</v>
      </c>
      <c r="L23" s="197">
        <v>178416060</v>
      </c>
      <c r="M23" s="197">
        <v>1928151.9599999997</v>
      </c>
      <c r="N23" s="197">
        <v>0</v>
      </c>
      <c r="O23" s="197">
        <v>0</v>
      </c>
      <c r="P23" s="201">
        <f t="shared" ref="P23:P28" si="3">SUM(G23:O23)</f>
        <v>180344211.96000001</v>
      </c>
    </row>
    <row r="24" spans="1:20">
      <c r="A24" s="8"/>
      <c r="B24" s="21" t="s">
        <v>159</v>
      </c>
      <c r="C24" s="197">
        <v>10938758.119999999</v>
      </c>
      <c r="D24" s="197">
        <v>10938758.119999999</v>
      </c>
      <c r="E24" s="197">
        <v>10938758.119999999</v>
      </c>
      <c r="F24" s="46"/>
      <c r="G24" s="197">
        <v>10928869.77</v>
      </c>
      <c r="H24" s="197">
        <v>0</v>
      </c>
      <c r="I24" s="197">
        <v>0</v>
      </c>
      <c r="J24" s="197">
        <v>0</v>
      </c>
      <c r="K24" s="197">
        <v>0</v>
      </c>
      <c r="L24" s="197">
        <v>0</v>
      </c>
      <c r="M24" s="197">
        <v>9888.35</v>
      </c>
      <c r="N24" s="197">
        <v>0</v>
      </c>
      <c r="O24" s="197">
        <v>0</v>
      </c>
      <c r="P24" s="201">
        <f t="shared" si="3"/>
        <v>10938758.119999999</v>
      </c>
    </row>
    <row r="25" spans="1:20">
      <c r="A25" s="8"/>
      <c r="B25" s="21" t="s">
        <v>160</v>
      </c>
      <c r="C25" s="197">
        <v>861485665</v>
      </c>
      <c r="D25" s="197">
        <v>861523867.15205181</v>
      </c>
      <c r="E25" s="197">
        <v>862446706.01999664</v>
      </c>
      <c r="F25" s="46">
        <v>8</v>
      </c>
      <c r="G25" s="197">
        <v>0</v>
      </c>
      <c r="H25" s="197">
        <v>221797468.66999671</v>
      </c>
      <c r="I25" s="197">
        <v>242803385.60999995</v>
      </c>
      <c r="J25" s="197">
        <v>394342029.49999994</v>
      </c>
      <c r="K25" s="197">
        <v>0</v>
      </c>
      <c r="L25" s="197">
        <v>0</v>
      </c>
      <c r="M25" s="197">
        <v>3503822.2399999942</v>
      </c>
      <c r="N25" s="197">
        <v>0</v>
      </c>
      <c r="O25" s="197">
        <v>0</v>
      </c>
      <c r="P25" s="201">
        <f t="shared" si="3"/>
        <v>862446706.01999664</v>
      </c>
    </row>
    <row r="26" spans="1:20">
      <c r="A26" s="8"/>
      <c r="B26" s="9" t="s">
        <v>161</v>
      </c>
      <c r="C26" s="197">
        <v>772510</v>
      </c>
      <c r="D26" s="197">
        <v>772510.40921524097</v>
      </c>
      <c r="E26" s="197">
        <v>29110</v>
      </c>
      <c r="F26" s="46">
        <v>9</v>
      </c>
      <c r="G26" s="197">
        <v>0</v>
      </c>
      <c r="H26" s="197">
        <v>0</v>
      </c>
      <c r="I26" s="197">
        <v>0</v>
      </c>
      <c r="J26" s="197">
        <v>0</v>
      </c>
      <c r="K26" s="197">
        <v>0</v>
      </c>
      <c r="L26" s="197">
        <v>0</v>
      </c>
      <c r="M26" s="197">
        <v>0</v>
      </c>
      <c r="N26" s="197">
        <v>29110</v>
      </c>
      <c r="O26" s="197">
        <v>0</v>
      </c>
      <c r="P26" s="201">
        <f t="shared" si="3"/>
        <v>29110</v>
      </c>
    </row>
    <row r="27" spans="1:20">
      <c r="A27" s="8"/>
      <c r="B27" s="9" t="s">
        <v>162</v>
      </c>
      <c r="C27" s="197">
        <v>11589802</v>
      </c>
      <c r="D27" s="197">
        <v>11589801.88655589</v>
      </c>
      <c r="E27" s="197">
        <v>22873752.150000002</v>
      </c>
      <c r="F27" s="46">
        <v>10</v>
      </c>
      <c r="G27" s="197">
        <v>0</v>
      </c>
      <c r="H27" s="197">
        <v>0</v>
      </c>
      <c r="I27" s="197">
        <v>0</v>
      </c>
      <c r="J27" s="197">
        <v>0</v>
      </c>
      <c r="K27" s="197">
        <v>0</v>
      </c>
      <c r="L27" s="197">
        <v>0</v>
      </c>
      <c r="M27" s="197">
        <v>0</v>
      </c>
      <c r="N27" s="197">
        <v>22873752.150000002</v>
      </c>
      <c r="O27" s="197">
        <v>0</v>
      </c>
      <c r="P27" s="201">
        <f t="shared" si="3"/>
        <v>22873752.150000002</v>
      </c>
    </row>
    <row r="28" spans="1:20">
      <c r="A28" s="8"/>
      <c r="B28" s="9" t="s">
        <v>163</v>
      </c>
      <c r="C28" s="197">
        <v>61489266</v>
      </c>
      <c r="D28" s="197">
        <v>61489265.819999993</v>
      </c>
      <c r="E28" s="197">
        <v>61594161.539999999</v>
      </c>
      <c r="F28" s="46">
        <v>11</v>
      </c>
      <c r="G28" s="197">
        <v>0</v>
      </c>
      <c r="H28" s="197">
        <v>0</v>
      </c>
      <c r="I28" s="197">
        <v>0</v>
      </c>
      <c r="J28" s="197">
        <v>0</v>
      </c>
      <c r="K28" s="197">
        <v>0</v>
      </c>
      <c r="L28" s="197">
        <v>0</v>
      </c>
      <c r="M28" s="197">
        <v>360653.39</v>
      </c>
      <c r="N28" s="197">
        <v>0</v>
      </c>
      <c r="O28" s="197">
        <v>61233508.149999999</v>
      </c>
      <c r="P28" s="201">
        <f t="shared" si="3"/>
        <v>61594161.539999999</v>
      </c>
    </row>
    <row r="29" spans="1:20" ht="14.4" thickBot="1">
      <c r="A29" s="14"/>
      <c r="B29" s="33" t="s">
        <v>93</v>
      </c>
      <c r="C29" s="199">
        <f>SUM(C23:C28)</f>
        <v>1133570322</v>
      </c>
      <c r="D29" s="199">
        <f>SUM(D23:D28)</f>
        <v>1133608524.2278228</v>
      </c>
      <c r="E29" s="199">
        <f>SUM(E23:E28)</f>
        <v>1138226699.7899966</v>
      </c>
      <c r="F29" s="199"/>
      <c r="G29" s="199">
        <f t="shared" ref="G29:P29" si="4">SUM(G23:G28)</f>
        <v>10928869.77</v>
      </c>
      <c r="H29" s="199">
        <f t="shared" si="4"/>
        <v>221797468.66999671</v>
      </c>
      <c r="I29" s="199">
        <f t="shared" si="4"/>
        <v>242803385.60999995</v>
      </c>
      <c r="J29" s="199">
        <f t="shared" si="4"/>
        <v>394342029.49999994</v>
      </c>
      <c r="K29" s="199">
        <f t="shared" si="4"/>
        <v>0</v>
      </c>
      <c r="L29" s="199">
        <f t="shared" si="4"/>
        <v>178416060</v>
      </c>
      <c r="M29" s="199">
        <f t="shared" si="4"/>
        <v>5802515.9399999939</v>
      </c>
      <c r="N29" s="199">
        <f t="shared" si="4"/>
        <v>22902862.150000002</v>
      </c>
      <c r="O29" s="199">
        <f t="shared" si="4"/>
        <v>61233508.149999999</v>
      </c>
      <c r="P29" s="200">
        <f t="shared" si="4"/>
        <v>1138226699.7899966</v>
      </c>
    </row>
    <row r="30" spans="1:20">
      <c r="A30" s="13"/>
      <c r="B30" s="15" t="s">
        <v>0</v>
      </c>
      <c r="C30" s="23" t="s">
        <v>1</v>
      </c>
      <c r="D30" s="24" t="s">
        <v>2</v>
      </c>
      <c r="E30" s="15" t="s">
        <v>3</v>
      </c>
      <c r="F30" s="15" t="s">
        <v>4</v>
      </c>
      <c r="G30" s="210" t="s">
        <v>5</v>
      </c>
      <c r="H30" s="210"/>
      <c r="I30" s="210"/>
      <c r="J30" s="210"/>
      <c r="K30" s="210"/>
      <c r="L30" s="210"/>
      <c r="M30" s="210"/>
      <c r="N30" s="211"/>
    </row>
    <row r="31" spans="1:20" ht="40.200000000000003" customHeight="1">
      <c r="A31" s="209"/>
      <c r="B31" s="219" t="s">
        <v>94</v>
      </c>
      <c r="C31" s="222" t="s">
        <v>61</v>
      </c>
      <c r="D31" s="222" t="s">
        <v>62</v>
      </c>
      <c r="E31" s="213" t="s">
        <v>82</v>
      </c>
      <c r="F31" s="222" t="s">
        <v>64</v>
      </c>
      <c r="G31" s="225" t="s">
        <v>65</v>
      </c>
      <c r="H31" s="226"/>
      <c r="I31" s="226"/>
      <c r="J31" s="226"/>
      <c r="K31" s="226"/>
      <c r="L31" s="226"/>
      <c r="M31" s="226"/>
      <c r="N31" s="227"/>
    </row>
    <row r="32" spans="1:20" ht="13.95" customHeight="1">
      <c r="A32" s="209"/>
      <c r="B32" s="220"/>
      <c r="C32" s="222"/>
      <c r="D32" s="222"/>
      <c r="E32" s="214"/>
      <c r="F32" s="222"/>
      <c r="G32" s="7">
        <v>23</v>
      </c>
      <c r="H32" s="7">
        <v>24</v>
      </c>
      <c r="I32" s="7">
        <v>25</v>
      </c>
      <c r="J32" s="7">
        <v>26</v>
      </c>
      <c r="K32" s="7">
        <v>27</v>
      </c>
      <c r="L32" s="7">
        <v>28</v>
      </c>
      <c r="M32" s="7">
        <v>29</v>
      </c>
      <c r="N32" s="26">
        <v>30</v>
      </c>
      <c r="P32" s="20"/>
      <c r="Q32" s="20"/>
      <c r="R32" s="20"/>
    </row>
    <row r="33" spans="1:18" ht="102" customHeight="1">
      <c r="A33" s="209"/>
      <c r="B33" s="221"/>
      <c r="C33" s="222"/>
      <c r="D33" s="222"/>
      <c r="E33" s="215"/>
      <c r="F33" s="222"/>
      <c r="G33" s="169" t="s">
        <v>95</v>
      </c>
      <c r="H33" s="169" t="s">
        <v>96</v>
      </c>
      <c r="I33" s="169" t="s">
        <v>97</v>
      </c>
      <c r="J33" s="169" t="s">
        <v>98</v>
      </c>
      <c r="K33" s="169" t="s">
        <v>99</v>
      </c>
      <c r="L33" s="169" t="s">
        <v>100</v>
      </c>
      <c r="M33" s="169" t="s">
        <v>101</v>
      </c>
      <c r="N33" s="169" t="s">
        <v>135</v>
      </c>
      <c r="P33" s="20"/>
      <c r="Q33" s="20"/>
      <c r="R33" s="20"/>
    </row>
    <row r="34" spans="1:18">
      <c r="A34" s="8"/>
      <c r="B34" s="22" t="s">
        <v>164</v>
      </c>
      <c r="C34" s="202">
        <v>121372000</v>
      </c>
      <c r="D34" s="202">
        <v>121372000</v>
      </c>
      <c r="E34" s="202">
        <v>121372000</v>
      </c>
      <c r="F34" s="47"/>
      <c r="G34" s="197">
        <v>121372000</v>
      </c>
      <c r="H34" s="197">
        <v>0</v>
      </c>
      <c r="I34" s="197">
        <v>0</v>
      </c>
      <c r="J34" s="197">
        <v>0</v>
      </c>
      <c r="K34" s="197">
        <v>0</v>
      </c>
      <c r="L34" s="197">
        <v>0</v>
      </c>
      <c r="M34" s="197">
        <v>0</v>
      </c>
      <c r="N34" s="201">
        <f t="shared" ref="N34:N35" si="5">SUM(G34:M34)</f>
        <v>121372000</v>
      </c>
    </row>
    <row r="35" spans="1:18">
      <c r="A35" s="8"/>
      <c r="B35" s="22" t="s">
        <v>100</v>
      </c>
      <c r="C35" s="202">
        <v>41824399</v>
      </c>
      <c r="D35" s="202">
        <v>41786028.66917327</v>
      </c>
      <c r="E35" s="202">
        <v>4122637.9500000095</v>
      </c>
      <c r="F35" s="47">
        <v>12</v>
      </c>
      <c r="G35" s="197">
        <v>0</v>
      </c>
      <c r="H35" s="197">
        <v>0</v>
      </c>
      <c r="I35" s="197">
        <v>0</v>
      </c>
      <c r="J35" s="197">
        <v>0</v>
      </c>
      <c r="K35" s="197">
        <v>0</v>
      </c>
      <c r="L35" s="197">
        <v>4122637.9500000095</v>
      </c>
      <c r="M35" s="197">
        <v>0</v>
      </c>
      <c r="N35" s="201">
        <f t="shared" si="5"/>
        <v>4122637.9500000095</v>
      </c>
    </row>
    <row r="36" spans="1:18" ht="14.4" thickBot="1">
      <c r="A36" s="14"/>
      <c r="B36" s="180" t="s">
        <v>102</v>
      </c>
      <c r="C36" s="199">
        <f t="shared" ref="C36:N36" si="6">SUM(C34:C35)</f>
        <v>163196399</v>
      </c>
      <c r="D36" s="199">
        <f t="shared" si="6"/>
        <v>163158028.66917327</v>
      </c>
      <c r="E36" s="199">
        <f t="shared" si="6"/>
        <v>125494637.95</v>
      </c>
      <c r="F36" s="199"/>
      <c r="G36" s="199">
        <f t="shared" si="6"/>
        <v>121372000</v>
      </c>
      <c r="H36" s="199">
        <f t="shared" si="6"/>
        <v>0</v>
      </c>
      <c r="I36" s="199">
        <f t="shared" si="6"/>
        <v>0</v>
      </c>
      <c r="J36" s="199">
        <f t="shared" si="6"/>
        <v>0</v>
      </c>
      <c r="K36" s="199">
        <f t="shared" si="6"/>
        <v>0</v>
      </c>
      <c r="L36" s="199">
        <f t="shared" si="6"/>
        <v>4122637.9500000095</v>
      </c>
      <c r="M36" s="199">
        <f t="shared" si="6"/>
        <v>0</v>
      </c>
      <c r="N36" s="200">
        <f t="shared" si="6"/>
        <v>125494637.95</v>
      </c>
    </row>
    <row r="39" spans="1:18" s="5" customFormat="1"/>
    <row r="40" spans="1:18" s="5" customFormat="1">
      <c r="B40" s="5" t="s">
        <v>64</v>
      </c>
    </row>
    <row r="41" spans="1:18" s="5" customFormat="1">
      <c r="B41" s="2" t="s">
        <v>174</v>
      </c>
    </row>
    <row r="42" spans="1:18">
      <c r="B42" s="2" t="s">
        <v>175</v>
      </c>
    </row>
    <row r="43" spans="1:18">
      <c r="B43" s="2" t="s">
        <v>176</v>
      </c>
    </row>
    <row r="44" spans="1:18">
      <c r="B44" s="2" t="s">
        <v>170</v>
      </c>
    </row>
    <row r="45" spans="1:18">
      <c r="B45" s="2" t="s">
        <v>173</v>
      </c>
    </row>
    <row r="46" spans="1:18">
      <c r="B46" s="2" t="s">
        <v>171</v>
      </c>
      <c r="P46" s="12"/>
    </row>
    <row r="47" spans="1:18">
      <c r="B47" s="2" t="s">
        <v>177</v>
      </c>
    </row>
    <row r="48" spans="1:18">
      <c r="B48" s="2" t="s">
        <v>165</v>
      </c>
    </row>
    <row r="49" spans="2:2">
      <c r="B49" s="2" t="s">
        <v>172</v>
      </c>
    </row>
    <row r="50" spans="2:2">
      <c r="B50" s="2" t="s">
        <v>178</v>
      </c>
    </row>
    <row r="51" spans="2:2">
      <c r="B51" s="2" t="s">
        <v>180</v>
      </c>
    </row>
    <row r="52" spans="2:2">
      <c r="B52" s="2" t="s">
        <v>179</v>
      </c>
    </row>
  </sheetData>
  <mergeCells count="25">
    <mergeCell ref="F20:F22"/>
    <mergeCell ref="G20:P20"/>
    <mergeCell ref="G30:N30"/>
    <mergeCell ref="B31:B33"/>
    <mergeCell ref="C31:C33"/>
    <mergeCell ref="D31:D33"/>
    <mergeCell ref="E31:E33"/>
    <mergeCell ref="F31:F33"/>
    <mergeCell ref="G31:N31"/>
    <mergeCell ref="B4:C4"/>
    <mergeCell ref="A6:A8"/>
    <mergeCell ref="A20:A22"/>
    <mergeCell ref="A31:A33"/>
    <mergeCell ref="G19:P19"/>
    <mergeCell ref="G5:T5"/>
    <mergeCell ref="B6:B8"/>
    <mergeCell ref="C6:C8"/>
    <mergeCell ref="D6:D8"/>
    <mergeCell ref="E6:E8"/>
    <mergeCell ref="F6:F8"/>
    <mergeCell ref="G6:T6"/>
    <mergeCell ref="B20:B22"/>
    <mergeCell ref="C20:C22"/>
    <mergeCell ref="D20:D22"/>
    <mergeCell ref="E20:E22"/>
  </mergeCells>
  <pageMargins left="0.7" right="0.7" top="0.75" bottom="0.75" header="0.3" footer="0.3"/>
  <pageSetup paperSize="9" scale="54" orientation="landscape" horizontalDpi="4294967295" verticalDpi="4294967295"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sheetView>
  </sheetViews>
  <sheetFormatPr defaultColWidth="9.109375" defaultRowHeight="13.2"/>
  <cols>
    <col min="1" max="1" width="10.5546875" style="53" bestFit="1" customWidth="1"/>
    <col min="2" max="2" width="39" style="53" customWidth="1"/>
    <col min="3" max="3" width="31.33203125" style="53" bestFit="1" customWidth="1"/>
    <col min="4" max="5" width="14.5546875" style="53" bestFit="1" customWidth="1"/>
    <col min="6" max="6" width="21.6640625" style="53" customWidth="1"/>
    <col min="7" max="7" width="12" style="53" bestFit="1" customWidth="1"/>
    <col min="8" max="8" width="14.5546875" style="53" customWidth="1"/>
    <col min="9" max="16384" width="9.109375" style="53"/>
  </cols>
  <sheetData>
    <row r="1" spans="1:8">
      <c r="A1" s="51" t="s">
        <v>24</v>
      </c>
      <c r="B1" s="53" t="str">
        <f>'20. LI3'!B1</f>
        <v>JSC Terabank</v>
      </c>
    </row>
    <row r="2" spans="1:8">
      <c r="A2" s="54" t="s">
        <v>25</v>
      </c>
      <c r="B2" s="185">
        <f>'20. LI3'!B2</f>
        <v>44196</v>
      </c>
      <c r="C2" s="54"/>
      <c r="D2" s="54"/>
      <c r="E2" s="54"/>
      <c r="F2" s="54"/>
      <c r="G2" s="54"/>
      <c r="H2" s="54"/>
    </row>
    <row r="3" spans="1:8">
      <c r="A3" s="54"/>
      <c r="B3" s="54"/>
      <c r="C3" s="54"/>
      <c r="D3" s="54"/>
      <c r="E3" s="54"/>
      <c r="F3" s="54"/>
      <c r="G3" s="54"/>
      <c r="H3" s="54"/>
    </row>
    <row r="4" spans="1:8" ht="13.8" thickBot="1">
      <c r="A4" s="57" t="s">
        <v>26</v>
      </c>
      <c r="B4" s="170" t="s">
        <v>16</v>
      </c>
    </row>
    <row r="5" spans="1:8" ht="14.4" customHeight="1">
      <c r="A5" s="234"/>
      <c r="B5" s="228" t="s">
        <v>27</v>
      </c>
      <c r="C5" s="230" t="s">
        <v>28</v>
      </c>
      <c r="D5" s="228" t="s">
        <v>31</v>
      </c>
      <c r="E5" s="228"/>
      <c r="F5" s="228"/>
      <c r="G5" s="228"/>
      <c r="H5" s="232" t="s">
        <v>32</v>
      </c>
    </row>
    <row r="6" spans="1:8" ht="26.4">
      <c r="A6" s="235"/>
      <c r="B6" s="229"/>
      <c r="C6" s="231"/>
      <c r="D6" s="162" t="s">
        <v>29</v>
      </c>
      <c r="E6" s="162" t="s">
        <v>30</v>
      </c>
      <c r="F6" s="162" t="s">
        <v>33</v>
      </c>
      <c r="G6" s="162" t="s">
        <v>34</v>
      </c>
      <c r="H6" s="233"/>
    </row>
    <row r="7" spans="1:8">
      <c r="A7" s="67">
        <v>1</v>
      </c>
      <c r="B7" s="68" t="s">
        <v>166</v>
      </c>
      <c r="C7" s="184" t="s">
        <v>29</v>
      </c>
      <c r="D7" s="66"/>
      <c r="E7" s="66"/>
      <c r="F7" s="69" t="s">
        <v>7</v>
      </c>
      <c r="G7" s="69"/>
      <c r="H7" s="70"/>
    </row>
    <row r="8" spans="1:8">
      <c r="A8" s="71"/>
      <c r="B8" s="68"/>
      <c r="C8" s="184"/>
      <c r="D8" s="66"/>
      <c r="E8" s="66"/>
      <c r="F8" s="69"/>
      <c r="G8" s="66"/>
      <c r="H8" s="70"/>
    </row>
    <row r="9" spans="1:8">
      <c r="A9" s="67"/>
      <c r="B9" s="68"/>
      <c r="C9" s="69"/>
      <c r="D9" s="66"/>
      <c r="E9" s="66"/>
      <c r="F9" s="66"/>
      <c r="G9" s="69"/>
      <c r="H9" s="70"/>
    </row>
    <row r="10" spans="1:8">
      <c r="A10" s="71"/>
      <c r="B10" s="68"/>
      <c r="C10" s="69"/>
      <c r="D10" s="66"/>
      <c r="E10" s="66"/>
      <c r="F10" s="66"/>
      <c r="G10" s="66"/>
      <c r="H10" s="70"/>
    </row>
    <row r="11" spans="1:8">
      <c r="A11" s="67"/>
      <c r="B11" s="68"/>
      <c r="C11" s="69"/>
      <c r="D11" s="66"/>
      <c r="E11" s="66"/>
      <c r="F11" s="66"/>
      <c r="G11" s="66"/>
      <c r="H11" s="70"/>
    </row>
    <row r="12" spans="1:8" ht="13.8" thickBot="1">
      <c r="A12" s="72"/>
      <c r="B12" s="73"/>
      <c r="C12" s="74"/>
      <c r="D12" s="75"/>
      <c r="E12" s="75"/>
      <c r="F12" s="75"/>
      <c r="G12" s="75"/>
      <c r="H12" s="76"/>
    </row>
    <row r="13" spans="1:8">
      <c r="A13" s="51"/>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G13" sqref="G13"/>
    </sheetView>
  </sheetViews>
  <sheetFormatPr defaultColWidth="9.109375" defaultRowHeight="13.2"/>
  <cols>
    <col min="1" max="1" width="10.5546875" style="53" bestFit="1" customWidth="1"/>
    <col min="2" max="2" width="70.109375" style="53" customWidth="1"/>
    <col min="3" max="5" width="10.6640625" style="53" customWidth="1"/>
    <col min="6" max="16384" width="9.109375" style="53"/>
  </cols>
  <sheetData>
    <row r="1" spans="1:12">
      <c r="A1" s="51" t="s">
        <v>24</v>
      </c>
      <c r="B1" s="52" t="str">
        <f>'20. LI3'!B1</f>
        <v>JSC Terabank</v>
      </c>
    </row>
    <row r="2" spans="1:12">
      <c r="A2" s="51" t="s">
        <v>25</v>
      </c>
      <c r="B2" s="193">
        <f>'20. LI3'!B2</f>
        <v>44196</v>
      </c>
    </row>
    <row r="3" spans="1:12">
      <c r="A3" s="55"/>
      <c r="B3" s="52"/>
    </row>
    <row r="4" spans="1:12" ht="13.8" thickBot="1">
      <c r="A4" s="77" t="s">
        <v>103</v>
      </c>
      <c r="B4" s="171" t="s">
        <v>18</v>
      </c>
      <c r="C4" s="78"/>
      <c r="D4" s="79"/>
      <c r="E4" s="79"/>
      <c r="F4" s="79"/>
      <c r="G4" s="79"/>
      <c r="H4" s="79"/>
      <c r="I4" s="79"/>
      <c r="J4" s="79"/>
      <c r="K4" s="79"/>
      <c r="L4" s="79"/>
    </row>
    <row r="5" spans="1:12">
      <c r="A5" s="80"/>
      <c r="B5" s="81"/>
      <c r="C5" s="82">
        <v>2020</v>
      </c>
      <c r="D5" s="82">
        <v>2019</v>
      </c>
      <c r="E5" s="83">
        <v>2018</v>
      </c>
      <c r="F5" s="79"/>
    </row>
    <row r="6" spans="1:12">
      <c r="A6" s="64">
        <v>1</v>
      </c>
      <c r="B6" s="66" t="s">
        <v>104</v>
      </c>
      <c r="C6" s="61">
        <v>21213</v>
      </c>
      <c r="D6" s="61">
        <v>42288.857600000003</v>
      </c>
      <c r="E6" s="84">
        <v>224100</v>
      </c>
      <c r="F6" s="79"/>
    </row>
    <row r="7" spans="1:12">
      <c r="A7" s="64">
        <v>2</v>
      </c>
      <c r="B7" s="85" t="s">
        <v>105</v>
      </c>
      <c r="C7" s="61">
        <v>13553</v>
      </c>
      <c r="D7" s="61">
        <v>27957.564299999998</v>
      </c>
      <c r="E7" s="84">
        <v>224000</v>
      </c>
      <c r="F7" s="79"/>
    </row>
    <row r="8" spans="1:12">
      <c r="A8" s="64">
        <v>3</v>
      </c>
      <c r="B8" s="66" t="s">
        <v>106</v>
      </c>
      <c r="C8" s="61">
        <v>1</v>
      </c>
      <c r="D8" s="61">
        <v>1</v>
      </c>
      <c r="E8" s="84">
        <v>1</v>
      </c>
    </row>
    <row r="9" spans="1:12" ht="13.8" thickBot="1">
      <c r="A9" s="62">
        <v>4</v>
      </c>
      <c r="B9" s="75" t="s">
        <v>107</v>
      </c>
      <c r="C9" s="86">
        <v>18687</v>
      </c>
      <c r="D9" s="86">
        <v>35394.397599999997</v>
      </c>
      <c r="E9" s="87">
        <v>224100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C10" sqref="C10"/>
    </sheetView>
  </sheetViews>
  <sheetFormatPr defaultColWidth="9.109375" defaultRowHeight="13.2"/>
  <cols>
    <col min="1" max="1" width="10.5546875" style="53" bestFit="1" customWidth="1"/>
    <col min="2" max="2" width="52.5546875" style="53" customWidth="1"/>
    <col min="3" max="5" width="12" style="53" customWidth="1"/>
    <col min="6" max="6" width="24.109375" style="53" customWidth="1"/>
    <col min="7" max="7" width="27.5546875" style="53" customWidth="1"/>
    <col min="8" max="16384" width="9.109375" style="53"/>
  </cols>
  <sheetData>
    <row r="1" spans="1:8">
      <c r="A1" s="53" t="s">
        <v>24</v>
      </c>
      <c r="B1" s="53" t="str">
        <f>'20. LI3'!B1</f>
        <v>JSC Terabank</v>
      </c>
    </row>
    <row r="2" spans="1:8">
      <c r="A2" s="79" t="s">
        <v>25</v>
      </c>
      <c r="B2" s="185">
        <f>'20. LI3'!B2</f>
        <v>44196</v>
      </c>
      <c r="C2" s="79"/>
      <c r="D2" s="79"/>
      <c r="E2" s="79"/>
      <c r="F2" s="79"/>
      <c r="G2" s="79"/>
      <c r="H2" s="79"/>
    </row>
    <row r="3" spans="1:8">
      <c r="A3" s="79"/>
      <c r="B3" s="79"/>
      <c r="C3" s="79"/>
      <c r="D3" s="79"/>
      <c r="E3" s="79"/>
      <c r="F3" s="79"/>
      <c r="G3" s="79"/>
      <c r="H3" s="79"/>
    </row>
    <row r="4" spans="1:8" ht="13.8" thickBot="1">
      <c r="A4" s="77" t="s">
        <v>35</v>
      </c>
      <c r="B4" s="172" t="s">
        <v>20</v>
      </c>
      <c r="F4" s="79"/>
      <c r="G4" s="79"/>
      <c r="H4" s="79"/>
    </row>
    <row r="5" spans="1:8">
      <c r="A5" s="88"/>
      <c r="B5" s="81"/>
      <c r="C5" s="81" t="s">
        <v>0</v>
      </c>
      <c r="D5" s="81" t="s">
        <v>1</v>
      </c>
      <c r="E5" s="81" t="s">
        <v>2</v>
      </c>
      <c r="F5" s="81" t="s">
        <v>3</v>
      </c>
      <c r="G5" s="89" t="s">
        <v>4</v>
      </c>
      <c r="H5" s="79"/>
    </row>
    <row r="6" spans="1:8" s="56" customFormat="1" ht="52.8">
      <c r="A6" s="90"/>
      <c r="B6" s="66"/>
      <c r="C6" s="186">
        <f>'22. OR1'!C5</f>
        <v>2020</v>
      </c>
      <c r="D6" s="186">
        <f>'22. OR1'!D5</f>
        <v>2019</v>
      </c>
      <c r="E6" s="186">
        <f>'22. OR1'!E5</f>
        <v>2018</v>
      </c>
      <c r="F6" s="91" t="s">
        <v>130</v>
      </c>
      <c r="G6" s="166" t="s">
        <v>131</v>
      </c>
    </row>
    <row r="7" spans="1:8" ht="13.8">
      <c r="A7" s="92">
        <v>1</v>
      </c>
      <c r="B7" s="66" t="s">
        <v>36</v>
      </c>
      <c r="C7" s="187">
        <v>41054948.730000004</v>
      </c>
      <c r="D7" s="187">
        <v>42840449.379999995</v>
      </c>
      <c r="E7" s="187">
        <v>40748609.699999996</v>
      </c>
      <c r="F7" s="236"/>
      <c r="G7" s="236"/>
      <c r="H7" s="79"/>
    </row>
    <row r="8" spans="1:8" ht="13.8">
      <c r="A8" s="92">
        <v>2</v>
      </c>
      <c r="B8" s="93" t="s">
        <v>37</v>
      </c>
      <c r="C8" s="187">
        <v>10321237.170000009</v>
      </c>
      <c r="D8" s="187">
        <v>11486819.780000001</v>
      </c>
      <c r="E8" s="187">
        <v>14157918.089999998</v>
      </c>
      <c r="F8" s="236"/>
      <c r="G8" s="236"/>
    </row>
    <row r="9" spans="1:8" ht="13.8">
      <c r="A9" s="92">
        <v>3</v>
      </c>
      <c r="B9" s="94" t="s">
        <v>137</v>
      </c>
      <c r="C9" s="187">
        <v>-212939.41</v>
      </c>
      <c r="D9" s="187">
        <v>-1022328.93</v>
      </c>
      <c r="E9" s="187">
        <v>-473664.03</v>
      </c>
      <c r="F9" s="236"/>
      <c r="G9" s="236"/>
    </row>
    <row r="10" spans="1:8" ht="14.4" thickBot="1">
      <c r="A10" s="95">
        <v>4</v>
      </c>
      <c r="B10" s="96" t="s">
        <v>38</v>
      </c>
      <c r="C10" s="188">
        <v>51163246.490000017</v>
      </c>
      <c r="D10" s="188">
        <v>53304940.229999997</v>
      </c>
      <c r="E10" s="188">
        <v>54432863.75999999</v>
      </c>
      <c r="F10" s="182">
        <v>52967016.826666676</v>
      </c>
      <c r="G10" s="183">
        <v>99313156.550000012</v>
      </c>
    </row>
    <row r="11" spans="1:8">
      <c r="A11" s="97"/>
      <c r="B11" s="79"/>
      <c r="C11" s="79"/>
      <c r="D11" s="79"/>
      <c r="E11" s="7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7"/>
  <sheetViews>
    <sheetView zoomScaleNormal="100" workbookViewId="0">
      <selection activeCell="D10" sqref="D10"/>
    </sheetView>
  </sheetViews>
  <sheetFormatPr defaultColWidth="9.109375" defaultRowHeight="13.2"/>
  <cols>
    <col min="1" max="1" width="10.5546875" style="121" bestFit="1" customWidth="1"/>
    <col min="2" max="2" width="16.33203125" style="53" customWidth="1"/>
    <col min="3" max="3" width="42.88671875" style="53" customWidth="1"/>
    <col min="4" max="5" width="33.44140625" style="53" customWidth="1"/>
    <col min="6" max="6" width="38.88671875" style="53" customWidth="1"/>
    <col min="7" max="16384" width="9.109375" style="53"/>
  </cols>
  <sheetData>
    <row r="1" spans="1:9">
      <c r="A1" s="51" t="s">
        <v>24</v>
      </c>
      <c r="B1" s="53" t="str">
        <f>'20. LI3'!B1</f>
        <v>JSC Terabank</v>
      </c>
    </row>
    <row r="2" spans="1:9">
      <c r="A2" s="51" t="s">
        <v>25</v>
      </c>
      <c r="B2" s="185">
        <f>'20. LI3'!B2</f>
        <v>44196</v>
      </c>
    </row>
    <row r="3" spans="1:9">
      <c r="A3" s="98"/>
    </row>
    <row r="4" spans="1:9" ht="13.8" thickBot="1">
      <c r="A4" s="77" t="s">
        <v>108</v>
      </c>
      <c r="B4" s="241" t="s">
        <v>21</v>
      </c>
      <c r="C4" s="241"/>
      <c r="D4" s="99"/>
      <c r="E4" s="99"/>
      <c r="F4" s="99"/>
    </row>
    <row r="5" spans="1:9" s="104" customFormat="1" ht="16.5" customHeight="1">
      <c r="A5" s="100"/>
      <c r="B5" s="101"/>
      <c r="C5" s="101"/>
      <c r="D5" s="102" t="s">
        <v>138</v>
      </c>
      <c r="E5" s="102" t="s">
        <v>109</v>
      </c>
      <c r="F5" s="103" t="s">
        <v>44</v>
      </c>
    </row>
    <row r="6" spans="1:9" ht="15" customHeight="1">
      <c r="A6" s="105">
        <v>1</v>
      </c>
      <c r="B6" s="231" t="s">
        <v>110</v>
      </c>
      <c r="C6" s="106" t="s">
        <v>45</v>
      </c>
      <c r="D6" s="189">
        <v>5</v>
      </c>
      <c r="E6" s="189">
        <v>4</v>
      </c>
      <c r="F6" s="204">
        <v>1</v>
      </c>
    </row>
    <row r="7" spans="1:9" ht="15" customHeight="1">
      <c r="A7" s="105">
        <v>2</v>
      </c>
      <c r="B7" s="237"/>
      <c r="C7" s="106" t="s">
        <v>111</v>
      </c>
      <c r="D7" s="109">
        <f>D8+D10+D12</f>
        <v>911881.5</v>
      </c>
      <c r="E7" s="109">
        <f>E8+E10+E12</f>
        <v>112500</v>
      </c>
      <c r="F7" s="110">
        <f>F8+F10+F12</f>
        <v>323712.57</v>
      </c>
    </row>
    <row r="8" spans="1:9" ht="15" customHeight="1">
      <c r="A8" s="105">
        <v>3</v>
      </c>
      <c r="B8" s="237"/>
      <c r="C8" s="111" t="s">
        <v>46</v>
      </c>
      <c r="D8" s="107">
        <v>889000</v>
      </c>
      <c r="E8" s="107">
        <v>112500</v>
      </c>
      <c r="F8" s="108">
        <v>322575.07</v>
      </c>
      <c r="G8" s="79"/>
      <c r="H8" s="79"/>
    </row>
    <row r="9" spans="1:9" ht="15" customHeight="1">
      <c r="A9" s="105">
        <v>4</v>
      </c>
      <c r="B9" s="237"/>
      <c r="C9" s="112" t="s">
        <v>112</v>
      </c>
      <c r="D9" s="107">
        <v>0</v>
      </c>
      <c r="E9" s="107">
        <v>0</v>
      </c>
      <c r="F9" s="108">
        <v>0</v>
      </c>
      <c r="G9" s="79"/>
      <c r="H9" s="79"/>
    </row>
    <row r="10" spans="1:9" ht="30" customHeight="1">
      <c r="A10" s="105">
        <v>5</v>
      </c>
      <c r="B10" s="237"/>
      <c r="C10" s="111" t="s">
        <v>113</v>
      </c>
      <c r="D10" s="107">
        <v>0</v>
      </c>
      <c r="E10" s="107">
        <v>0</v>
      </c>
      <c r="F10" s="108">
        <v>0</v>
      </c>
    </row>
    <row r="11" spans="1:9" ht="15" customHeight="1">
      <c r="A11" s="105">
        <v>6</v>
      </c>
      <c r="B11" s="237"/>
      <c r="C11" s="112" t="s">
        <v>114</v>
      </c>
      <c r="D11" s="107">
        <v>0</v>
      </c>
      <c r="E11" s="107">
        <v>0</v>
      </c>
      <c r="F11" s="108">
        <v>0</v>
      </c>
    </row>
    <row r="12" spans="1:9" ht="15" customHeight="1">
      <c r="A12" s="105">
        <v>7</v>
      </c>
      <c r="B12" s="237"/>
      <c r="C12" s="111" t="s">
        <v>115</v>
      </c>
      <c r="D12" s="107">
        <v>22881.5</v>
      </c>
      <c r="E12" s="107">
        <v>0</v>
      </c>
      <c r="F12" s="108">
        <v>1137.5</v>
      </c>
    </row>
    <row r="13" spans="1:9" ht="15" customHeight="1">
      <c r="A13" s="105">
        <v>8</v>
      </c>
      <c r="B13" s="238"/>
      <c r="C13" s="112" t="s">
        <v>114</v>
      </c>
      <c r="D13" s="107">
        <v>0</v>
      </c>
      <c r="E13" s="107">
        <v>0</v>
      </c>
      <c r="F13" s="108">
        <v>0</v>
      </c>
    </row>
    <row r="14" spans="1:9" ht="15" customHeight="1">
      <c r="A14" s="105">
        <v>9</v>
      </c>
      <c r="B14" s="231" t="s">
        <v>116</v>
      </c>
      <c r="C14" s="106" t="s">
        <v>45</v>
      </c>
      <c r="D14" s="189">
        <v>5</v>
      </c>
      <c r="E14" s="189">
        <v>0</v>
      </c>
      <c r="F14" s="204">
        <v>1</v>
      </c>
      <c r="I14" s="115"/>
    </row>
    <row r="15" spans="1:9" ht="15" customHeight="1">
      <c r="A15" s="105">
        <v>10</v>
      </c>
      <c r="B15" s="237"/>
      <c r="C15" s="106" t="s">
        <v>117</v>
      </c>
      <c r="D15" s="116">
        <f>D16+D18+D20</f>
        <v>950027.19</v>
      </c>
      <c r="E15" s="116">
        <f>E16+E18+E20</f>
        <v>2492.4299999999998</v>
      </c>
      <c r="F15" s="117">
        <f>F16+F18+F20</f>
        <v>76001.27</v>
      </c>
    </row>
    <row r="16" spans="1:9" ht="15" customHeight="1">
      <c r="A16" s="105">
        <v>11</v>
      </c>
      <c r="B16" s="237"/>
      <c r="C16" s="194" t="s">
        <v>168</v>
      </c>
      <c r="D16" s="195">
        <v>946857.73</v>
      </c>
      <c r="E16" s="189">
        <v>0</v>
      </c>
      <c r="F16" s="190">
        <v>69907.5</v>
      </c>
    </row>
    <row r="17" spans="1:7" ht="15" customHeight="1">
      <c r="A17" s="105">
        <v>12</v>
      </c>
      <c r="B17" s="237"/>
      <c r="C17" s="112" t="s">
        <v>112</v>
      </c>
      <c r="D17" s="189">
        <v>0</v>
      </c>
      <c r="E17" s="189">
        <v>0</v>
      </c>
      <c r="F17" s="205">
        <v>0</v>
      </c>
    </row>
    <row r="18" spans="1:7" ht="30" customHeight="1">
      <c r="A18" s="105">
        <v>13</v>
      </c>
      <c r="B18" s="237"/>
      <c r="C18" s="111" t="s">
        <v>118</v>
      </c>
      <c r="D18" s="189">
        <v>0</v>
      </c>
      <c r="E18" s="189">
        <v>0</v>
      </c>
      <c r="F18" s="205">
        <v>0</v>
      </c>
    </row>
    <row r="19" spans="1:7" ht="15" customHeight="1">
      <c r="A19" s="105">
        <v>14</v>
      </c>
      <c r="B19" s="237"/>
      <c r="C19" s="112" t="s">
        <v>114</v>
      </c>
      <c r="D19" s="189">
        <v>0</v>
      </c>
      <c r="E19" s="189">
        <v>0</v>
      </c>
      <c r="F19" s="205">
        <v>0</v>
      </c>
    </row>
    <row r="20" spans="1:7" ht="15" customHeight="1">
      <c r="A20" s="105">
        <v>15</v>
      </c>
      <c r="B20" s="237"/>
      <c r="C20" s="111" t="s">
        <v>115</v>
      </c>
      <c r="D20" s="189">
        <v>3169.4599999999627</v>
      </c>
      <c r="E20" s="189">
        <v>2492.4299999999998</v>
      </c>
      <c r="F20" s="205">
        <v>6093.7700000000041</v>
      </c>
    </row>
    <row r="21" spans="1:7" ht="15" customHeight="1">
      <c r="A21" s="105">
        <v>16</v>
      </c>
      <c r="B21" s="238"/>
      <c r="C21" s="112" t="s">
        <v>114</v>
      </c>
      <c r="D21" s="189">
        <v>0</v>
      </c>
      <c r="E21" s="189">
        <v>0</v>
      </c>
      <c r="F21" s="205">
        <v>0</v>
      </c>
    </row>
    <row r="22" spans="1:7" ht="15" customHeight="1" thickBot="1">
      <c r="A22" s="118">
        <v>17</v>
      </c>
      <c r="B22" s="239" t="s">
        <v>119</v>
      </c>
      <c r="C22" s="240"/>
      <c r="D22" s="119">
        <f>D7+D15</f>
        <v>1861908.69</v>
      </c>
      <c r="E22" s="119">
        <f>E7+E15</f>
        <v>114992.43</v>
      </c>
      <c r="F22" s="120">
        <f>F7+F15</f>
        <v>399713.84</v>
      </c>
    </row>
    <row r="25" spans="1:7" ht="13.8">
      <c r="B25" s="191" t="s">
        <v>169</v>
      </c>
      <c r="F25" s="203"/>
      <c r="G25" s="203"/>
    </row>
    <row r="27" spans="1:7" ht="13.8">
      <c r="B27" s="191"/>
    </row>
  </sheetData>
  <mergeCells count="4">
    <mergeCell ref="B6:B13"/>
    <mergeCell ref="B14:B21"/>
    <mergeCell ref="B22:C22"/>
    <mergeCell ref="B4:C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24" sqref="B24"/>
    </sheetView>
  </sheetViews>
  <sheetFormatPr defaultColWidth="9.109375" defaultRowHeight="13.2"/>
  <cols>
    <col min="1" max="1" width="35.109375" style="53" customWidth="1"/>
    <col min="2" max="2" width="45.88671875" style="53" customWidth="1"/>
    <col min="3" max="4" width="29.44140625" style="53" customWidth="1"/>
    <col min="5" max="5" width="28.44140625" style="53" customWidth="1"/>
    <col min="6" max="6" width="14" style="53" bestFit="1" customWidth="1"/>
    <col min="7" max="7" width="14.6640625" style="53" customWidth="1"/>
    <col min="8" max="8" width="26.44140625" style="53" customWidth="1"/>
    <col min="9" max="9" width="16.109375" style="53" bestFit="1" customWidth="1"/>
    <col min="10" max="10" width="14" style="53" bestFit="1" customWidth="1"/>
    <col min="11" max="11" width="14.6640625" style="53" customWidth="1"/>
    <col min="12" max="12" width="26.88671875" style="53" customWidth="1"/>
    <col min="13" max="16384" width="9.109375" style="53"/>
  </cols>
  <sheetData>
    <row r="1" spans="1:12">
      <c r="A1" s="53" t="s">
        <v>24</v>
      </c>
      <c r="B1" s="53" t="str">
        <f>'20. LI3'!B1</f>
        <v>JSC Terabank</v>
      </c>
    </row>
    <row r="2" spans="1:12">
      <c r="A2" s="53" t="s">
        <v>25</v>
      </c>
      <c r="B2" s="185">
        <f>'20. LI3'!B2</f>
        <v>44196</v>
      </c>
      <c r="C2" s="122"/>
      <c r="D2" s="122"/>
      <c r="E2" s="122"/>
      <c r="F2" s="122"/>
      <c r="G2" s="122"/>
      <c r="H2" s="122"/>
      <c r="I2" s="122"/>
      <c r="J2" s="122"/>
      <c r="K2" s="122"/>
      <c r="L2" s="122"/>
    </row>
    <row r="3" spans="1:12">
      <c r="B3" s="122"/>
      <c r="C3" s="122"/>
      <c r="D3" s="122"/>
      <c r="E3" s="122"/>
      <c r="F3" s="122"/>
      <c r="G3" s="122"/>
      <c r="H3" s="122"/>
      <c r="I3" s="122"/>
      <c r="J3" s="122"/>
      <c r="K3" s="122"/>
      <c r="L3" s="122"/>
    </row>
    <row r="4" spans="1:12" ht="13.8" thickBot="1">
      <c r="A4" s="176" t="s">
        <v>39</v>
      </c>
      <c r="B4" s="173" t="s">
        <v>22</v>
      </c>
      <c r="C4" s="123"/>
      <c r="D4" s="123"/>
      <c r="E4" s="123"/>
      <c r="F4" s="123"/>
      <c r="G4" s="123"/>
      <c r="H4" s="123"/>
      <c r="I4" s="123"/>
      <c r="J4" s="123"/>
      <c r="K4" s="123"/>
      <c r="L4" s="123"/>
    </row>
    <row r="5" spans="1:12">
      <c r="A5" s="124"/>
      <c r="B5" s="81"/>
      <c r="C5" s="177" t="s">
        <v>138</v>
      </c>
      <c r="D5" s="177" t="s">
        <v>109</v>
      </c>
      <c r="E5" s="163" t="s">
        <v>44</v>
      </c>
      <c r="F5" s="123"/>
      <c r="G5" s="123"/>
      <c r="H5" s="123"/>
      <c r="I5" s="123"/>
      <c r="J5" s="123"/>
      <c r="K5" s="123"/>
      <c r="L5" s="123"/>
    </row>
    <row r="6" spans="1:12">
      <c r="A6" s="242" t="s">
        <v>40</v>
      </c>
      <c r="B6" s="125" t="s">
        <v>45</v>
      </c>
      <c r="C6" s="61"/>
      <c r="D6" s="61"/>
      <c r="E6" s="84"/>
      <c r="F6" s="123"/>
      <c r="G6" s="123"/>
      <c r="H6" s="123"/>
      <c r="I6" s="123"/>
      <c r="J6" s="123"/>
      <c r="K6" s="123"/>
      <c r="L6" s="123"/>
    </row>
    <row r="7" spans="1:12">
      <c r="A7" s="243"/>
      <c r="B7" s="126" t="s">
        <v>147</v>
      </c>
      <c r="C7" s="61"/>
      <c r="D7" s="61"/>
      <c r="E7" s="84"/>
      <c r="F7" s="123"/>
      <c r="G7" s="123"/>
      <c r="H7" s="123"/>
      <c r="I7" s="123"/>
      <c r="J7" s="123"/>
      <c r="K7" s="123"/>
      <c r="L7" s="123"/>
    </row>
    <row r="8" spans="1:12">
      <c r="A8" s="244" t="s">
        <v>41</v>
      </c>
      <c r="B8" s="125" t="s">
        <v>45</v>
      </c>
      <c r="C8" s="61"/>
      <c r="D8" s="61"/>
      <c r="E8" s="84"/>
      <c r="F8" s="123"/>
      <c r="G8" s="123"/>
      <c r="H8" s="123"/>
      <c r="I8" s="123"/>
      <c r="J8" s="123"/>
      <c r="K8" s="123"/>
      <c r="L8" s="123"/>
    </row>
    <row r="9" spans="1:12">
      <c r="A9" s="244"/>
      <c r="B9" s="126" t="s">
        <v>50</v>
      </c>
      <c r="C9" s="127">
        <f>C10+C11+C12+C13</f>
        <v>0</v>
      </c>
      <c r="D9" s="127">
        <f>D10+D11+D12+D13</f>
        <v>0</v>
      </c>
      <c r="E9" s="178">
        <f>E10+E11+E12+E13</f>
        <v>0</v>
      </c>
      <c r="F9" s="123"/>
      <c r="G9" s="123"/>
      <c r="H9" s="123"/>
      <c r="I9" s="123"/>
      <c r="J9" s="123"/>
      <c r="K9" s="123"/>
      <c r="L9" s="123"/>
    </row>
    <row r="10" spans="1:12">
      <c r="A10" s="244"/>
      <c r="B10" s="128" t="s">
        <v>46</v>
      </c>
      <c r="C10" s="61"/>
      <c r="D10" s="61"/>
      <c r="E10" s="84"/>
      <c r="F10" s="123"/>
      <c r="G10" s="123"/>
      <c r="H10" s="123"/>
      <c r="I10" s="123"/>
      <c r="J10" s="123"/>
      <c r="K10" s="123"/>
      <c r="L10" s="123"/>
    </row>
    <row r="11" spans="1:12">
      <c r="A11" s="244"/>
      <c r="B11" s="128" t="s">
        <v>47</v>
      </c>
      <c r="C11" s="61"/>
      <c r="D11" s="61"/>
      <c r="E11" s="84"/>
      <c r="F11" s="123"/>
      <c r="G11" s="123"/>
      <c r="H11" s="123"/>
      <c r="I11" s="123"/>
      <c r="J11" s="123"/>
      <c r="K11" s="123"/>
      <c r="L11" s="123"/>
    </row>
    <row r="12" spans="1:12">
      <c r="A12" s="244"/>
      <c r="B12" s="128" t="s">
        <v>48</v>
      </c>
      <c r="C12" s="61"/>
      <c r="D12" s="61"/>
      <c r="E12" s="84"/>
      <c r="F12" s="123"/>
      <c r="G12" s="123"/>
      <c r="H12" s="123"/>
      <c r="I12" s="123"/>
      <c r="J12" s="123"/>
      <c r="K12" s="123"/>
      <c r="L12" s="123"/>
    </row>
    <row r="13" spans="1:12">
      <c r="A13" s="244"/>
      <c r="B13" s="128" t="s">
        <v>132</v>
      </c>
      <c r="C13" s="61"/>
      <c r="D13" s="61"/>
      <c r="E13" s="84"/>
      <c r="F13" s="123"/>
      <c r="G13" s="123"/>
      <c r="H13" s="123"/>
      <c r="I13" s="123"/>
      <c r="J13" s="123"/>
      <c r="K13" s="123"/>
      <c r="L13" s="123"/>
    </row>
    <row r="14" spans="1:12">
      <c r="A14" s="244" t="s">
        <v>42</v>
      </c>
      <c r="B14" s="125" t="s">
        <v>45</v>
      </c>
      <c r="C14" s="61"/>
      <c r="D14" s="61"/>
      <c r="E14" s="84"/>
      <c r="F14" s="123"/>
      <c r="G14" s="123"/>
      <c r="H14" s="123"/>
      <c r="I14" s="123"/>
      <c r="J14" s="123"/>
      <c r="K14" s="123"/>
      <c r="L14" s="123"/>
    </row>
    <row r="15" spans="1:12">
      <c r="A15" s="244"/>
      <c r="B15" s="126" t="s">
        <v>50</v>
      </c>
      <c r="C15" s="127">
        <f>C16+C17+C18+C19</f>
        <v>0</v>
      </c>
      <c r="D15" s="127">
        <f>D16+D17+D18+D19</f>
        <v>0</v>
      </c>
      <c r="E15" s="178">
        <f>E16+E17+E18+E19</f>
        <v>0</v>
      </c>
      <c r="F15" s="123"/>
      <c r="G15" s="123"/>
      <c r="H15" s="123"/>
      <c r="I15" s="123"/>
      <c r="J15" s="123"/>
      <c r="K15" s="123"/>
      <c r="L15" s="123"/>
    </row>
    <row r="16" spans="1:12">
      <c r="A16" s="244"/>
      <c r="B16" s="128" t="s">
        <v>46</v>
      </c>
      <c r="C16" s="61"/>
      <c r="D16" s="61"/>
      <c r="E16" s="84"/>
      <c r="F16" s="123"/>
      <c r="G16" s="123"/>
      <c r="H16" s="123"/>
      <c r="I16" s="123"/>
      <c r="J16" s="123"/>
      <c r="K16" s="123"/>
      <c r="L16" s="123"/>
    </row>
    <row r="17" spans="1:12">
      <c r="A17" s="242"/>
      <c r="B17" s="128" t="s">
        <v>47</v>
      </c>
      <c r="C17" s="61"/>
      <c r="D17" s="61"/>
      <c r="E17" s="84"/>
      <c r="F17" s="123"/>
      <c r="G17" s="123"/>
      <c r="H17" s="123"/>
      <c r="I17" s="123"/>
      <c r="J17" s="123"/>
      <c r="K17" s="123"/>
      <c r="L17" s="123"/>
    </row>
    <row r="18" spans="1:12">
      <c r="A18" s="242"/>
      <c r="B18" s="128" t="s">
        <v>48</v>
      </c>
      <c r="C18" s="61"/>
      <c r="D18" s="61"/>
      <c r="E18" s="84"/>
      <c r="F18" s="123"/>
      <c r="G18" s="123"/>
      <c r="H18" s="123"/>
      <c r="I18" s="123"/>
      <c r="J18" s="123"/>
      <c r="K18" s="123"/>
      <c r="L18" s="123"/>
    </row>
    <row r="19" spans="1:12" ht="13.8" thickBot="1">
      <c r="A19" s="245"/>
      <c r="B19" s="179" t="s">
        <v>132</v>
      </c>
      <c r="C19" s="86"/>
      <c r="D19" s="86"/>
      <c r="E19" s="87"/>
      <c r="F19" s="123"/>
      <c r="G19" s="123"/>
      <c r="H19" s="123"/>
      <c r="I19" s="123"/>
      <c r="J19" s="123"/>
      <c r="K19" s="123"/>
      <c r="L19" s="123"/>
    </row>
    <row r="20" spans="1:12">
      <c r="A20" s="122"/>
      <c r="B20" s="123"/>
      <c r="C20" s="123"/>
      <c r="D20" s="123"/>
      <c r="E20" s="123"/>
      <c r="F20" s="123"/>
      <c r="G20" s="123"/>
      <c r="H20" s="123"/>
      <c r="I20" s="123"/>
      <c r="J20" s="123"/>
      <c r="K20" s="123"/>
      <c r="L20" s="123"/>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C8" sqref="C8"/>
    </sheetView>
  </sheetViews>
  <sheetFormatPr defaultColWidth="9.109375" defaultRowHeight="13.2"/>
  <cols>
    <col min="1" max="1" width="10.5546875" style="53" bestFit="1" customWidth="1"/>
    <col min="2" max="2" width="54.6640625" style="53" customWidth="1"/>
    <col min="3" max="3" width="26.6640625" style="53" customWidth="1"/>
    <col min="4" max="4" width="34.88671875" style="53" customWidth="1"/>
    <col min="5" max="5" width="26.6640625" style="53" customWidth="1"/>
    <col min="6" max="6" width="25.5546875" style="53" customWidth="1"/>
    <col min="7" max="7" width="25" style="53" customWidth="1"/>
    <col min="8" max="16384" width="9.109375" style="53"/>
  </cols>
  <sheetData>
    <row r="1" spans="1:7">
      <c r="A1" s="51" t="s">
        <v>24</v>
      </c>
      <c r="B1" s="53" t="str">
        <f>'20. LI3'!B1</f>
        <v>JSC Terabank</v>
      </c>
    </row>
    <row r="2" spans="1:7">
      <c r="A2" s="51" t="s">
        <v>25</v>
      </c>
      <c r="B2" s="185">
        <f>'20. LI3'!B2</f>
        <v>44196</v>
      </c>
    </row>
    <row r="3" spans="1:7">
      <c r="B3" s="129"/>
    </row>
    <row r="4" spans="1:7" ht="13.8" thickBot="1">
      <c r="A4" s="77" t="s">
        <v>120</v>
      </c>
      <c r="B4" s="174" t="s">
        <v>129</v>
      </c>
    </row>
    <row r="5" spans="1:7" s="129" customFormat="1">
      <c r="A5" s="130"/>
      <c r="B5" s="58"/>
      <c r="C5" s="131" t="s">
        <v>0</v>
      </c>
      <c r="D5" s="161" t="s">
        <v>1</v>
      </c>
      <c r="E5" s="161" t="s">
        <v>2</v>
      </c>
      <c r="F5" s="161" t="s">
        <v>3</v>
      </c>
      <c r="G5" s="163" t="s">
        <v>4</v>
      </c>
    </row>
    <row r="6" spans="1:7" ht="52.8">
      <c r="A6" s="132"/>
      <c r="B6" s="133"/>
      <c r="C6" s="134" t="s">
        <v>121</v>
      </c>
      <c r="D6" s="133" t="s">
        <v>122</v>
      </c>
      <c r="E6" s="165" t="s">
        <v>123</v>
      </c>
      <c r="F6" s="165" t="s">
        <v>136</v>
      </c>
      <c r="G6" s="164" t="s">
        <v>124</v>
      </c>
    </row>
    <row r="7" spans="1:7">
      <c r="A7" s="132">
        <v>1</v>
      </c>
      <c r="B7" s="135" t="s">
        <v>138</v>
      </c>
      <c r="C7" s="136">
        <f>SUM(C8:C11)</f>
        <v>0</v>
      </c>
      <c r="D7" s="136">
        <f t="shared" ref="D7:G7" si="0">SUM(D8:D11)</f>
        <v>0</v>
      </c>
      <c r="E7" s="136">
        <f t="shared" si="0"/>
        <v>0</v>
      </c>
      <c r="F7" s="136">
        <f t="shared" si="0"/>
        <v>0</v>
      </c>
      <c r="G7" s="136">
        <f t="shared" si="0"/>
        <v>154857.73000000001</v>
      </c>
    </row>
    <row r="8" spans="1:7">
      <c r="A8" s="132">
        <v>2</v>
      </c>
      <c r="B8" s="137" t="s">
        <v>66</v>
      </c>
      <c r="C8" s="192" t="s">
        <v>181</v>
      </c>
      <c r="D8" s="192">
        <v>0</v>
      </c>
      <c r="E8" s="192">
        <v>0</v>
      </c>
      <c r="F8" s="192">
        <v>0</v>
      </c>
      <c r="G8" s="192">
        <v>154857.73000000001</v>
      </c>
    </row>
    <row r="9" spans="1:7">
      <c r="A9" s="132">
        <v>3</v>
      </c>
      <c r="B9" s="137" t="s">
        <v>125</v>
      </c>
      <c r="C9" s="138"/>
      <c r="D9" s="113"/>
      <c r="E9" s="113"/>
      <c r="F9" s="113"/>
      <c r="G9" s="114"/>
    </row>
    <row r="10" spans="1:7">
      <c r="A10" s="132">
        <v>4</v>
      </c>
      <c r="B10" s="139" t="s">
        <v>126</v>
      </c>
      <c r="C10" s="138"/>
      <c r="D10" s="113"/>
      <c r="E10" s="113"/>
      <c r="F10" s="113"/>
      <c r="G10" s="114"/>
    </row>
    <row r="11" spans="1:7">
      <c r="A11" s="132">
        <v>5</v>
      </c>
      <c r="B11" s="137" t="s">
        <v>127</v>
      </c>
      <c r="C11" s="138"/>
      <c r="D11" s="113"/>
      <c r="E11" s="113"/>
      <c r="F11" s="113"/>
      <c r="G11" s="114"/>
    </row>
    <row r="12" spans="1:7">
      <c r="A12" s="132">
        <v>6</v>
      </c>
      <c r="B12" s="106" t="s">
        <v>109</v>
      </c>
      <c r="C12" s="109">
        <f>SUM(C13:C16)</f>
        <v>0</v>
      </c>
      <c r="D12" s="109">
        <f>SUM(D13:D16)</f>
        <v>0</v>
      </c>
      <c r="E12" s="109">
        <f>SUM(E13:E16)</f>
        <v>0</v>
      </c>
      <c r="F12" s="109">
        <f>SUM(F13:F16)</f>
        <v>0</v>
      </c>
      <c r="G12" s="110">
        <f>SUM(G13:G16)</f>
        <v>0</v>
      </c>
    </row>
    <row r="13" spans="1:7">
      <c r="A13" s="132">
        <v>7</v>
      </c>
      <c r="B13" s="137" t="s">
        <v>66</v>
      </c>
      <c r="C13" s="107"/>
      <c r="D13" s="107"/>
      <c r="E13" s="107"/>
      <c r="F13" s="107"/>
      <c r="G13" s="108"/>
    </row>
    <row r="14" spans="1:7">
      <c r="A14" s="132">
        <v>8</v>
      </c>
      <c r="B14" s="137" t="s">
        <v>125</v>
      </c>
      <c r="C14" s="107"/>
      <c r="D14" s="107"/>
      <c r="E14" s="107"/>
      <c r="F14" s="107"/>
      <c r="G14" s="108"/>
    </row>
    <row r="15" spans="1:7">
      <c r="A15" s="132">
        <v>9</v>
      </c>
      <c r="B15" s="139" t="s">
        <v>126</v>
      </c>
      <c r="C15" s="107"/>
      <c r="D15" s="107"/>
      <c r="E15" s="107"/>
      <c r="F15" s="107"/>
      <c r="G15" s="108"/>
    </row>
    <row r="16" spans="1:7">
      <c r="A16" s="132">
        <v>10</v>
      </c>
      <c r="B16" s="137" t="s">
        <v>127</v>
      </c>
      <c r="C16" s="107"/>
      <c r="D16" s="107"/>
      <c r="E16" s="107"/>
      <c r="F16" s="107"/>
      <c r="G16" s="108"/>
    </row>
    <row r="17" spans="1:7">
      <c r="A17" s="132">
        <v>11</v>
      </c>
      <c r="B17" s="106" t="s">
        <v>44</v>
      </c>
      <c r="C17" s="109">
        <f>SUM(C18:C21)</f>
        <v>0</v>
      </c>
      <c r="D17" s="109">
        <f>SUM(D18:D21)</f>
        <v>0</v>
      </c>
      <c r="E17" s="109">
        <f>SUM(E18:E21)</f>
        <v>0</v>
      </c>
      <c r="F17" s="109">
        <f>SUM(F18:F21)</f>
        <v>0</v>
      </c>
      <c r="G17" s="110">
        <f>SUM(G18:G21)</f>
        <v>0</v>
      </c>
    </row>
    <row r="18" spans="1:7">
      <c r="A18" s="132">
        <v>12</v>
      </c>
      <c r="B18" s="137" t="s">
        <v>66</v>
      </c>
      <c r="C18" s="107"/>
      <c r="D18" s="107"/>
      <c r="E18" s="107" t="s">
        <v>6</v>
      </c>
      <c r="F18" s="107"/>
      <c r="G18" s="108"/>
    </row>
    <row r="19" spans="1:7">
      <c r="A19" s="132">
        <v>13</v>
      </c>
      <c r="B19" s="137" t="s">
        <v>125</v>
      </c>
      <c r="C19" s="107"/>
      <c r="D19" s="107"/>
      <c r="E19" s="107"/>
      <c r="F19" s="107"/>
      <c r="G19" s="108"/>
    </row>
    <row r="20" spans="1:7">
      <c r="A20" s="132">
        <v>14</v>
      </c>
      <c r="B20" s="139" t="s">
        <v>126</v>
      </c>
      <c r="C20" s="107"/>
      <c r="D20" s="107"/>
      <c r="E20" s="107"/>
      <c r="F20" s="107"/>
      <c r="G20" s="108"/>
    </row>
    <row r="21" spans="1:7">
      <c r="A21" s="132">
        <v>15</v>
      </c>
      <c r="B21" s="137" t="s">
        <v>127</v>
      </c>
      <c r="C21" s="107"/>
      <c r="D21" s="107"/>
      <c r="E21" s="107"/>
      <c r="F21" s="107"/>
      <c r="G21" s="108"/>
    </row>
    <row r="22" spans="1:7" ht="13.8" thickBot="1">
      <c r="A22" s="132">
        <v>16</v>
      </c>
      <c r="B22" s="140" t="s">
        <v>128</v>
      </c>
      <c r="C22" s="141">
        <f>C12+C17</f>
        <v>0</v>
      </c>
      <c r="D22" s="141">
        <f>D12+D17</f>
        <v>0</v>
      </c>
      <c r="E22" s="141">
        <f>E12+E17</f>
        <v>0</v>
      </c>
      <c r="F22" s="141">
        <f>F12+F17</f>
        <v>0</v>
      </c>
      <c r="G22" s="142">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24" sqref="B24"/>
    </sheetView>
  </sheetViews>
  <sheetFormatPr defaultColWidth="9.109375" defaultRowHeight="13.2"/>
  <cols>
    <col min="1" max="1" width="10.5546875" style="53" bestFit="1" customWidth="1"/>
    <col min="2" max="2" width="89.109375" style="53" bestFit="1" customWidth="1"/>
    <col min="3" max="3" width="15.109375" style="143" customWidth="1"/>
    <col min="4" max="5" width="13.6640625" style="143" customWidth="1"/>
    <col min="6" max="6" width="16.33203125" style="143" customWidth="1"/>
    <col min="7" max="8" width="13.6640625" style="143" customWidth="1"/>
    <col min="9" max="9" width="17.5546875" style="143" customWidth="1"/>
    <col min="10" max="10" width="14.5546875" style="143" customWidth="1"/>
    <col min="11" max="12" width="13.6640625" style="143" customWidth="1"/>
    <col min="13" max="13" width="15" style="143" customWidth="1"/>
    <col min="14" max="15" width="13.6640625" style="143" customWidth="1"/>
    <col min="16" max="17" width="15.6640625" style="143" customWidth="1"/>
    <col min="18" max="18" width="9.109375" style="143"/>
    <col min="19" max="16384" width="9.109375" style="53"/>
  </cols>
  <sheetData>
    <row r="1" spans="1:15">
      <c r="A1" s="53" t="s">
        <v>24</v>
      </c>
      <c r="B1" s="53" t="str">
        <f>'20. LI3'!B1</f>
        <v>JSC Terabank</v>
      </c>
    </row>
    <row r="2" spans="1:15">
      <c r="A2" s="53" t="s">
        <v>25</v>
      </c>
      <c r="B2" s="185">
        <f>'20. LI3'!B2</f>
        <v>44196</v>
      </c>
    </row>
    <row r="4" spans="1:15" ht="13.8" thickBot="1">
      <c r="A4" s="77" t="s">
        <v>49</v>
      </c>
      <c r="B4" s="175" t="s">
        <v>23</v>
      </c>
    </row>
    <row r="5" spans="1:15">
      <c r="A5" s="63"/>
      <c r="B5" s="144"/>
      <c r="C5" s="160" t="s">
        <v>0</v>
      </c>
      <c r="D5" s="160" t="s">
        <v>1</v>
      </c>
      <c r="E5" s="160" t="s">
        <v>2</v>
      </c>
      <c r="F5" s="160" t="s">
        <v>3</v>
      </c>
      <c r="G5" s="160" t="s">
        <v>4</v>
      </c>
      <c r="H5" s="160" t="s">
        <v>5</v>
      </c>
      <c r="I5" s="160" t="s">
        <v>9</v>
      </c>
      <c r="J5" s="160" t="s">
        <v>10</v>
      </c>
      <c r="K5" s="160" t="s">
        <v>133</v>
      </c>
      <c r="L5" s="160" t="s">
        <v>11</v>
      </c>
      <c r="M5" s="160" t="s">
        <v>12</v>
      </c>
      <c r="N5" s="160" t="s">
        <v>13</v>
      </c>
      <c r="O5" s="145" t="s">
        <v>14</v>
      </c>
    </row>
    <row r="6" spans="1:15" ht="12.75" customHeight="1">
      <c r="A6" s="64"/>
      <c r="B6" s="66"/>
      <c r="C6" s="246" t="s">
        <v>134</v>
      </c>
      <c r="D6" s="246"/>
      <c r="E6" s="246"/>
      <c r="F6" s="248" t="s">
        <v>52</v>
      </c>
      <c r="G6" s="248"/>
      <c r="H6" s="248"/>
      <c r="I6" s="248"/>
      <c r="J6" s="248"/>
      <c r="K6" s="248"/>
      <c r="L6" s="248"/>
      <c r="M6" s="248" t="s">
        <v>58</v>
      </c>
      <c r="N6" s="248"/>
      <c r="O6" s="247"/>
    </row>
    <row r="7" spans="1:15" ht="15" customHeight="1">
      <c r="A7" s="64"/>
      <c r="B7" s="66"/>
      <c r="C7" s="248" t="s">
        <v>139</v>
      </c>
      <c r="D7" s="248" t="s">
        <v>140</v>
      </c>
      <c r="E7" s="248" t="s">
        <v>51</v>
      </c>
      <c r="F7" s="248" t="s">
        <v>53</v>
      </c>
      <c r="G7" s="248"/>
      <c r="H7" s="248" t="s">
        <v>54</v>
      </c>
      <c r="I7" s="248" t="s">
        <v>55</v>
      </c>
      <c r="J7" s="248"/>
      <c r="K7" s="249" t="s">
        <v>56</v>
      </c>
      <c r="L7" s="249"/>
      <c r="M7" s="246" t="s">
        <v>143</v>
      </c>
      <c r="N7" s="246" t="s">
        <v>144</v>
      </c>
      <c r="O7" s="247" t="s">
        <v>59</v>
      </c>
    </row>
    <row r="8" spans="1:15" ht="26.4">
      <c r="A8" s="64"/>
      <c r="B8" s="66"/>
      <c r="C8" s="248"/>
      <c r="D8" s="248"/>
      <c r="E8" s="248"/>
      <c r="F8" s="165" t="s">
        <v>141</v>
      </c>
      <c r="G8" s="165" t="s">
        <v>142</v>
      </c>
      <c r="H8" s="248"/>
      <c r="I8" s="165" t="s">
        <v>139</v>
      </c>
      <c r="J8" s="165" t="s">
        <v>140</v>
      </c>
      <c r="K8" s="167" t="s">
        <v>146</v>
      </c>
      <c r="L8" s="167" t="s">
        <v>57</v>
      </c>
      <c r="M8" s="246"/>
      <c r="N8" s="246"/>
      <c r="O8" s="247"/>
    </row>
    <row r="9" spans="1:15">
      <c r="A9" s="146"/>
      <c r="B9" s="147" t="s">
        <v>43</v>
      </c>
      <c r="C9" s="148"/>
      <c r="D9" s="148"/>
      <c r="E9" s="149"/>
      <c r="F9" s="150"/>
      <c r="G9" s="150"/>
      <c r="H9" s="65"/>
      <c r="I9" s="65"/>
      <c r="J9" s="65"/>
      <c r="K9" s="65"/>
      <c r="L9" s="65"/>
      <c r="M9" s="150"/>
      <c r="N9" s="150"/>
      <c r="O9" s="151"/>
    </row>
    <row r="10" spans="1:15">
      <c r="A10" s="64">
        <v>1</v>
      </c>
      <c r="B10" s="152" t="s">
        <v>50</v>
      </c>
      <c r="C10" s="153">
        <f>SUM(C11:C17)</f>
        <v>0</v>
      </c>
      <c r="D10" s="153">
        <f>SUM(D11:D17)</f>
        <v>0</v>
      </c>
      <c r="E10" s="153">
        <f>SUM(E11:E17)</f>
        <v>0</v>
      </c>
      <c r="F10" s="154">
        <f t="shared" ref="F10:O10" si="0">SUM(F11:F17)</f>
        <v>0</v>
      </c>
      <c r="G10" s="154">
        <f t="shared" si="0"/>
        <v>0</v>
      </c>
      <c r="H10" s="153">
        <f t="shared" si="0"/>
        <v>0</v>
      </c>
      <c r="I10" s="153">
        <f t="shared" si="0"/>
        <v>0</v>
      </c>
      <c r="J10" s="153">
        <f t="shared" si="0"/>
        <v>0</v>
      </c>
      <c r="K10" s="153">
        <f t="shared" si="0"/>
        <v>0</v>
      </c>
      <c r="L10" s="153">
        <f t="shared" si="0"/>
        <v>0</v>
      </c>
      <c r="M10" s="154">
        <f>SUM(M11:M17)</f>
        <v>0</v>
      </c>
      <c r="N10" s="154">
        <f t="shared" si="0"/>
        <v>0</v>
      </c>
      <c r="O10" s="155">
        <f t="shared" si="0"/>
        <v>0</v>
      </c>
    </row>
    <row r="11" spans="1:15">
      <c r="A11" s="64">
        <v>1.1000000000000001</v>
      </c>
      <c r="B11" s="66"/>
      <c r="C11" s="60"/>
      <c r="D11" s="60"/>
      <c r="E11" s="153">
        <f t="shared" ref="E11:E17" si="1">C11+D11</f>
        <v>0</v>
      </c>
      <c r="F11" s="60"/>
      <c r="G11" s="60"/>
      <c r="H11" s="60"/>
      <c r="I11" s="60"/>
      <c r="J11" s="60"/>
      <c r="K11" s="156"/>
      <c r="L11" s="156"/>
      <c r="M11" s="153">
        <f>C11+F11-H11-I11</f>
        <v>0</v>
      </c>
      <c r="N11" s="153">
        <f>D11+G11+H11-J11+K11-L11</f>
        <v>0</v>
      </c>
      <c r="O11" s="155">
        <f t="shared" ref="O11:O17" si="2">M11+N11</f>
        <v>0</v>
      </c>
    </row>
    <row r="12" spans="1:15">
      <c r="A12" s="64">
        <v>1.2</v>
      </c>
      <c r="B12" s="66"/>
      <c r="C12" s="60"/>
      <c r="D12" s="60"/>
      <c r="E12" s="153">
        <f t="shared" si="1"/>
        <v>0</v>
      </c>
      <c r="F12" s="60"/>
      <c r="G12" s="60"/>
      <c r="H12" s="60"/>
      <c r="I12" s="60"/>
      <c r="J12" s="60"/>
      <c r="K12" s="156"/>
      <c r="L12" s="156"/>
      <c r="M12" s="153">
        <f t="shared" ref="M12:M17" si="3">C12+F12-H12-I12</f>
        <v>0</v>
      </c>
      <c r="N12" s="153">
        <f t="shared" ref="N12:N17" si="4">D12+G12+H12-J12+K12-L12</f>
        <v>0</v>
      </c>
      <c r="O12" s="155">
        <f t="shared" si="2"/>
        <v>0</v>
      </c>
    </row>
    <row r="13" spans="1:15">
      <c r="A13" s="64">
        <v>1.3</v>
      </c>
      <c r="B13" s="66"/>
      <c r="C13" s="60"/>
      <c r="D13" s="60"/>
      <c r="E13" s="153">
        <f t="shared" si="1"/>
        <v>0</v>
      </c>
      <c r="F13" s="60"/>
      <c r="G13" s="60"/>
      <c r="H13" s="60"/>
      <c r="I13" s="60"/>
      <c r="J13" s="60"/>
      <c r="K13" s="156"/>
      <c r="L13" s="156"/>
      <c r="M13" s="153">
        <f t="shared" si="3"/>
        <v>0</v>
      </c>
      <c r="N13" s="153">
        <f t="shared" si="4"/>
        <v>0</v>
      </c>
      <c r="O13" s="155">
        <f t="shared" si="2"/>
        <v>0</v>
      </c>
    </row>
    <row r="14" spans="1:15">
      <c r="A14" s="64">
        <v>1.4</v>
      </c>
      <c r="B14" s="66"/>
      <c r="C14" s="60"/>
      <c r="D14" s="60"/>
      <c r="E14" s="153">
        <f t="shared" si="1"/>
        <v>0</v>
      </c>
      <c r="F14" s="60"/>
      <c r="G14" s="60"/>
      <c r="H14" s="60"/>
      <c r="I14" s="60"/>
      <c r="J14" s="60"/>
      <c r="K14" s="156"/>
      <c r="L14" s="156"/>
      <c r="M14" s="153">
        <f t="shared" si="3"/>
        <v>0</v>
      </c>
      <c r="N14" s="153">
        <f t="shared" si="4"/>
        <v>0</v>
      </c>
      <c r="O14" s="155">
        <f t="shared" si="2"/>
        <v>0</v>
      </c>
    </row>
    <row r="15" spans="1:15">
      <c r="A15" s="64">
        <v>1.5</v>
      </c>
      <c r="B15" s="66"/>
      <c r="C15" s="60"/>
      <c r="D15" s="60"/>
      <c r="E15" s="153">
        <f t="shared" si="1"/>
        <v>0</v>
      </c>
      <c r="F15" s="60"/>
      <c r="G15" s="60"/>
      <c r="H15" s="60"/>
      <c r="I15" s="60"/>
      <c r="J15" s="60"/>
      <c r="K15" s="156"/>
      <c r="L15" s="156"/>
      <c r="M15" s="153">
        <f t="shared" si="3"/>
        <v>0</v>
      </c>
      <c r="N15" s="153">
        <f t="shared" si="4"/>
        <v>0</v>
      </c>
      <c r="O15" s="155">
        <f t="shared" si="2"/>
        <v>0</v>
      </c>
    </row>
    <row r="16" spans="1:15">
      <c r="A16" s="64">
        <v>1.6</v>
      </c>
      <c r="B16" s="66"/>
      <c r="C16" s="60"/>
      <c r="D16" s="60"/>
      <c r="E16" s="153">
        <f t="shared" si="1"/>
        <v>0</v>
      </c>
      <c r="F16" s="60"/>
      <c r="G16" s="60"/>
      <c r="H16" s="60"/>
      <c r="I16" s="60"/>
      <c r="J16" s="60"/>
      <c r="K16" s="156"/>
      <c r="L16" s="156"/>
      <c r="M16" s="153">
        <f>C16+F16-H16-I16</f>
        <v>0</v>
      </c>
      <c r="N16" s="153">
        <f t="shared" si="4"/>
        <v>0</v>
      </c>
      <c r="O16" s="155">
        <f t="shared" si="2"/>
        <v>0</v>
      </c>
    </row>
    <row r="17" spans="1:15">
      <c r="A17" s="64" t="s">
        <v>8</v>
      </c>
      <c r="B17" s="66"/>
      <c r="C17" s="60"/>
      <c r="D17" s="60"/>
      <c r="E17" s="153">
        <f t="shared" si="1"/>
        <v>0</v>
      </c>
      <c r="F17" s="60"/>
      <c r="G17" s="60"/>
      <c r="H17" s="60"/>
      <c r="I17" s="60"/>
      <c r="J17" s="60"/>
      <c r="K17" s="156"/>
      <c r="L17" s="156"/>
      <c r="M17" s="153">
        <f t="shared" si="3"/>
        <v>0</v>
      </c>
      <c r="N17" s="153">
        <f t="shared" si="4"/>
        <v>0</v>
      </c>
      <c r="O17" s="155">
        <f t="shared" si="2"/>
        <v>0</v>
      </c>
    </row>
    <row r="18" spans="1:15">
      <c r="A18" s="146"/>
      <c r="B18" s="79" t="s">
        <v>44</v>
      </c>
      <c r="C18" s="148"/>
      <c r="D18" s="148"/>
      <c r="E18" s="148"/>
      <c r="F18" s="148"/>
      <c r="G18" s="148"/>
      <c r="H18" s="148"/>
      <c r="I18" s="148"/>
      <c r="J18" s="148"/>
      <c r="K18" s="157"/>
      <c r="L18" s="157"/>
      <c r="M18" s="148"/>
      <c r="N18" s="148"/>
      <c r="O18" s="158"/>
    </row>
    <row r="19" spans="1:15">
      <c r="A19" s="64">
        <v>2</v>
      </c>
      <c r="B19" s="159" t="s">
        <v>50</v>
      </c>
      <c r="C19" s="153"/>
      <c r="D19" s="153"/>
      <c r="E19" s="153"/>
      <c r="F19" s="153"/>
      <c r="G19" s="153"/>
      <c r="H19" s="153"/>
      <c r="I19" s="153"/>
      <c r="J19" s="153"/>
      <c r="K19" s="153"/>
      <c r="L19" s="153"/>
      <c r="M19" s="153">
        <f t="shared" ref="M19" si="5">C19+F19-H19-I19</f>
        <v>0</v>
      </c>
      <c r="N19" s="153">
        <f t="shared" ref="N19" si="6">D19+G19+H19-J19+K19-L19</f>
        <v>0</v>
      </c>
      <c r="O19" s="155">
        <f t="shared" ref="O19" si="7">M19+N19</f>
        <v>0</v>
      </c>
    </row>
    <row r="20" spans="1:15">
      <c r="A20" s="79"/>
      <c r="B20" s="79"/>
      <c r="C20" s="97"/>
      <c r="D20" s="97"/>
      <c r="E20" s="97"/>
      <c r="F20" s="97"/>
      <c r="G20" s="97"/>
      <c r="H20" s="97"/>
      <c r="I20" s="97"/>
      <c r="J20" s="97"/>
      <c r="K20" s="97"/>
      <c r="L20" s="97"/>
      <c r="M20" s="97"/>
      <c r="N20" s="97"/>
      <c r="O20" s="97"/>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7U0DDII5p/ev8nthvZUfGbhpoo4qZtFB/qDK5nL6xro=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W1sJaD9pSbfgGGJDsNOqp+VyBlZs6co96YHTexfSrXU=</DigestValue>
    </Reference>
  </SignedInfo>
  <SignatureValue>q0O25UE16p8KsfUDGDa371DPcqV21WWIruuCFuFIn2yGRCcVfaKqQDT4CKPEwaKKewF12BZQ6zY3
5JsDIRm5R/zEZZhxJ2QxGx/3Z4eAjsT9fnnWn/1Ro4XtcethBMhZ7FFJe5ttw2ZLpXs1E1ozYZSH
KNqBsOs2KBBcAZb5ZqIOwrtyokzc/xnSAKe04KLVxM2o3jXICQo6r0EpjfyoBX6aJN8vlAEtvPYn
Z5b2cewx9FbGDWoT9mn2o8uxrXO4swqZNUfR+jG6MV6obNIz78PlpoKgAXyIF7QDG9sAlHnkEh6s
XELJF+ouh+z8IxKRnkrnLe5IsbDh7Qed2+zSKg==</SignatureValue>
  <KeyInfo>
    <X509Data>
      <X509Certificate>MIIGOjCCBSKgAwIBAgIKbUnumwACAAGmOzANBgkqhkiG9w0BAQsFADBKMRIwEAYKCZImiZPyLGQBGRYCZ2UxEzARBgoJkiaJk/IsZAEZFgNuYmcxHzAdBgNVBAMTFk5CRyBDbGFzcyAyIElOVCBTdWIgQ0EwHhcNMjAwOTEwMTQzOTIzWhcNMjExMjIyMDk0NjU2WjA4MRUwEwYDVQQKEwxKU0MgVGVyYWJhbmsxHzAdBgNVBAMTFkJLUyAtIE5hdGlhIEJlbmFzaHZpbGkwggEiMA0GCSqGSIb3DQEBAQUAA4IBDwAwggEKAoIBAQDbdxwykj9wI77B3YONxgb5MCFLumccgTJMKl3OrIu4Fi6aswhdQIc83yPw+gDhb1IJXrbk+WOpKkeOxxTn6wq9MDw5O+pjLscDhxYwYLJbi1J78VUFZSxvsNmB15kdFkVphkFCKVXwPRhJWUS3PE5zeMTwBhAf5JbOLf1rUQpiFwg1wbCTbi0q8LkSQAIbT1ajr9GdgI8WAuTk93Nrmtw7qrh8h5UZyzcaCHAEj8iMihF4+8kJRyQeBgh6/2Bgb3u9ZbEl4S2VyNn/nSoqjouE4Xa1RZllMrunBrd8gCoZcvmo/ifGSYHEiZRVqYpzsrZalStvZEmJ+dKJ1QLmxKphAgMBAAGjggMyMIIDLjA8BgkrBgEEAYI3FQcELzAtBiUrBgEEAYI3FQjmsmCDjfVEhoGZCYO4oUqDvoRxBIPEkTOEg4hdAgFkAgEjMB0GA1UdJQQWMBQGCCsGAQUFBwMCBggrBgEFBQcDBDALBgNVHQ8EBAMCB4AwJwYJKwYBBAGCNxUKBBowGDAKBggrBgEFBQcDAjAKBggrBgEFBQcDBDAdBgNVHQ4EFgQUw6UJLkVlikb0S7C+rrSMVvVRoL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p/6IhmdjEoynI8H644romT3wDI6UkO4cWdnA22XA/TAlCFaC5VBi4oaSKkjEkTUxgawm4KvG5fi8GobKIiqA/m92t5R3rgO92p367E8+oxkincS2ONtqgSTbKhwD0wUanx6VCE74UtSUu/uiNELV0R+aCpY6Drtjx4iYTYqvQg2veK4DTcXbumTzHl/yQBSOZPGOctvB27zefqsdey9eaQG8sAsakGZIWGehex423MokHFwAP9b+9udYI83doYkXwLA4Q7OQ8M9d9mQX3AmSAs27GCQNfe8/hldRtxv2XrDTTjy6Jdt05yEHc1U1jsY+lJyT1VMi75vQBZkigxQ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O0cmDzqJSROTJ8nu29nVy+69ye5JSIsiJAHiU0lrm6s=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UZc+Eb2U6CoUW3VzqKXofHC/4ECHjz4BBxFJtHQHWcM=</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i3G6NHgfQFOfI40c6jyIu/jGdr1uQ6Og4wLO3KQtYxo=</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J7neWVPBJxDf8sDQmqWgk0LPqp3DBo/kNagVj0vCn88=</DigestValue>
      </Reference>
      <Reference URI="/xl/styles.xml?ContentType=application/vnd.openxmlformats-officedocument.spreadsheetml.styles+xml">
        <DigestMethod Algorithm="http://www.w3.org/2001/04/xmlenc#sha256"/>
        <DigestValue>pcjb194jly0kJMefahpUhauLsH8HJqOpqsiLw6mhQE4=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bjTG3zkjF2Lqy2YRO+ATKQNgJXpS4L6DY1g0iYmV7e8=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g1JwVMMNRuJoPzDBwXYAqttfC8XLvmWOUHmbY+ZQzVY=</DigestValue>
      </Reference>
      <Reference URI="/xl/worksheets/sheet2.xml?ContentType=application/vnd.openxmlformats-officedocument.spreadsheetml.worksheet+xml">
        <DigestMethod Algorithm="http://www.w3.org/2001/04/xmlenc#sha256"/>
        <DigestValue>jjtc9PONurv1QLEoab1pc+3BFleBYwbFhZ7vcNSopI4=</DigestValue>
      </Reference>
      <Reference URI="/xl/worksheets/sheet3.xml?ContentType=application/vnd.openxmlformats-officedocument.spreadsheetml.worksheet+xml">
        <DigestMethod Algorithm="http://www.w3.org/2001/04/xmlenc#sha256"/>
        <DigestValue>Z3WhL42vwGwNd0lXZuCcwwUpS8Sz+htWyHqiPeoKfjU=</DigestValue>
      </Reference>
      <Reference URI="/xl/worksheets/sheet4.xml?ContentType=application/vnd.openxmlformats-officedocument.spreadsheetml.worksheet+xml">
        <DigestMethod Algorithm="http://www.w3.org/2001/04/xmlenc#sha256"/>
        <DigestValue>yzob9xxqZwvdZg8+HKW+u1bFist1G04dFcFUCgw6Dvk=</DigestValue>
      </Reference>
      <Reference URI="/xl/worksheets/sheet5.xml?ContentType=application/vnd.openxmlformats-officedocument.spreadsheetml.worksheet+xml">
        <DigestMethod Algorithm="http://www.w3.org/2001/04/xmlenc#sha256"/>
        <DigestValue>TdwntK7g2RnjjZbXbRuE/1fNOhHonAZ9vyGMq1CgMek=</DigestValue>
      </Reference>
      <Reference URI="/xl/worksheets/sheet6.xml?ContentType=application/vnd.openxmlformats-officedocument.spreadsheetml.worksheet+xml">
        <DigestMethod Algorithm="http://www.w3.org/2001/04/xmlenc#sha256"/>
        <DigestValue>v1l+zQuf4YmmLN3hJakLlBGsZgJoFGs6/DdlwM4AEnU=</DigestValue>
      </Reference>
      <Reference URI="/xl/worksheets/sheet7.xml?ContentType=application/vnd.openxmlformats-officedocument.spreadsheetml.worksheet+xml">
        <DigestMethod Algorithm="http://www.w3.org/2001/04/xmlenc#sha256"/>
        <DigestValue>V1UK13hSEiqoZkUYrGLhiHhP9IHZ/IKW4TN1LEG4i8I=</DigestValue>
      </Reference>
      <Reference URI="/xl/worksheets/sheet8.xml?ContentType=application/vnd.openxmlformats-officedocument.spreadsheetml.worksheet+xml">
        <DigestMethod Algorithm="http://www.w3.org/2001/04/xmlenc#sha256"/>
        <DigestValue>k6KqU5j2iZL+Hv877h8Vz8pBmJ0WN4PmO53NKOl6kxY=</DigestValue>
      </Reference>
      <Reference URI="/xl/worksheets/sheet9.xml?ContentType=application/vnd.openxmlformats-officedocument.spreadsheetml.worksheet+xml">
        <DigestMethod Algorithm="http://www.w3.org/2001/04/xmlenc#sha256"/>
        <DigestValue>70k7gxWoLbFd+poD9vUXvD+WUTPAGnbq/kZjW0Q0y5o=</DigestValue>
      </Reference>
    </Manifest>
    <SignatureProperties>
      <SignatureProperty Id="idSignatureTime" Target="#idPackageSignature">
        <mdssi:SignatureTime xmlns:mdssi="http://schemas.openxmlformats.org/package/2006/digital-signature">
          <mdssi:Format>YYYY-MM-DDThh:mm:ssTZD</mdssi:Format>
          <mdssi:Value>2021-05-13T11:22:43Z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2021-05-13T11:22:43Z</xd:SigningTime>
          <xd:SigningCertificate>
            <xd:Cert>
              <xd:CertDigest>
                <DigestMethod Algorithm="http://www.w3.org/2001/04/xmlenc#sha256"/>
                <DigestValue>vi7OIC/UgzSg1azrOTla26HMWT2jdyeAkTAZwJ3/Y/E=</DigestValue>
              </xd:CertDigest>
              <xd:IssuerSerial>
                <X509IssuerName>CN=NBG Class 2 INT Sub CA, DC=nbg, DC=ge</X509IssuerName>
                <X509SerialNumber>516101752286183132603963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Ss0jJUIxjAzqn3yQD14C75sssyhwzGcpStxMSs8hz3Y=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QS+1qoufSss04VwCVALsXM6LFbXYEASGm/Qv3MkC4I0=</DigestValue>
    </Reference>
  </SignedInfo>
  <SignatureValue>cI8Vm2Jx5anr+aMgjTqBxB7+akN2qyRxNHgLCBk0blufbMQCm9YhAdE9BL0PPTStin7aHfjFX5LF
PEyMIUu5fqvozQKjj/9UGnTKEj5IMeaEQhTIaitIbQyAySLBNCXvMe1dkm4EGDnNwSNnQz/UjX0h
X2XSECfE98T3tKFKi3e1VXXrb1eMN4wVjXzwLAoiWHk37wkjmSdMGyYROpQY/jYM6oeJzo0TtAGn
dFU13YgWPle80ov3P64exVkCIaM6awloGrpyZ9ZbuAXqB1RUpq5bPOS34YZ9WI/Tr7FzcoAfMiNz
i4+TJuh1UsSLo54vCQH/brR+Cz1VHUR+AqYXNQ==</SignatureValue>
  <KeyInfo>
    <X509Data>
      <X509Certificate>MIIGNzCCBR+gAwIBAgIKEqQdFwACAAHLYDANBgkqhkiG9w0BAQsFADBKMRIwEAYKCZImiZPyLGQBGRYCZ2UxEzARBgoJkiaJk/IsZAEZFgNuYmcxHzAdBgNVBAMTFk5CRyBDbGFzcyAyIElOVCBTdWIgQ0EwHhcNMjEwMjE3MTI0NjE2WhcNMjExMjIyMDk0NjU2WjA1MRUwEwYDVQQKEwxKU0MgVEVSQUJBTksxHDAaBgNVBAMTE0JLUyAtIFNvcGhpZSBKdWdlbGkwggEiMA0GCSqGSIb3DQEBAQUAA4IBDwAwggEKAoIBAQD8Vu5OnkSM8K6Ul2Lb5PmJSCKNwBlWET1dmbKKd4/dN+b+NxBpdpjMIbRyguQXfGlludrKGBB6sDfsq1tIZ6QTbQqhJx/TL4GV0+nhcnjXgdB7DbaNA5zlcoRpf9E1qiwlGalMEK0AGmU9dZ6OhmYsYZqw7YrAjnvcelOryzW/bq4LJE6JTg49c6xbsS48GjSelvV1A4m2+KxbUj2FntHo1AkekQX3QwyqO2OtdCbYRyToJnpaPKhcs8JMJ3Rq700vusx1DIeWVjtdPy31icKLVXxktX63a1yPIVPHAriCue86zJxFewYaUOgBlVL+J1ye09oHJ5gIRP3BwqJVP9ZlAgMBAAGjggMyMIIDLjA8BgkrBgEEAYI3FQcELzAtBiUrBgEEAYI3FQjmsmCDjfVEhoGZCYO4oUqDvoRxBIPEkTOEg4hdAgFkAgEjMB0GA1UdJQQWMBQGCCsGAQUFBwMCBggrBgEFBQcDBDALBgNVHQ8EBAMCB4AwJwYJKwYBBAGCNxUKBBowGDAKBggrBgEFBQcDAjAKBggrBgEFBQcDBDAdBgNVHQ4EFgQUyspBcTQS91GqTzTL+D3K9MYQrj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U00oU7Acs9vL8qlaRpIOYc9GscTcIWmCv0AMaMfD1P8saxK+VQUS2cmBijog355gt5h1Vac2K20MSBa9N6x6PSq1uFHXEe5DouD2pe3zpm95FQfK5swFFXKVYjOBbtnGRXxlSZUALamRKO3XV7Iq9lsXp9b73kSH0I32769EA3DHLsR6wkgBQBOXrJ+xYTIOuLDBOnkcVU4JnwmmG2D1gAkCmwqsh5fVyNnjfWZulEQ93T/B/Z5Ea0FvCnHp74MJ6zPLjrKeX3R0NQ1egsX+hsS3ZzLM0GC02qZCfCd8H/4nLGeNvEq6N9w0o+gU8HBN74zIvo3AadLn8phbmKu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O0cmDzqJSROTJ8nu29nVy+69ye5JSIsiJAHiU0lrm6s=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UZc+Eb2U6CoUW3VzqKXofHC/4ECHjz4BBxFJtHQHWcM=</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i3G6NHgfQFOfI40c6jyIu/jGdr1uQ6Og4wLO3KQtYxo=</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J7neWVPBJxDf8sDQmqWgk0LPqp3DBo/kNagVj0vCn88=</DigestValue>
      </Reference>
      <Reference URI="/xl/styles.xml?ContentType=application/vnd.openxmlformats-officedocument.spreadsheetml.styles+xml">
        <DigestMethod Algorithm="http://www.w3.org/2001/04/xmlenc#sha256"/>
        <DigestValue>pcjb194jly0kJMefahpUhauLsH8HJqOpqsiLw6mhQE4=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bjTG3zkjF2Lqy2YRO+ATKQNgJXpS4L6DY1g0iYmV7e8=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g1JwVMMNRuJoPzDBwXYAqttfC8XLvmWOUHmbY+ZQzVY=</DigestValue>
      </Reference>
      <Reference URI="/xl/worksheets/sheet2.xml?ContentType=application/vnd.openxmlformats-officedocument.spreadsheetml.worksheet+xml">
        <DigestMethod Algorithm="http://www.w3.org/2001/04/xmlenc#sha256"/>
        <DigestValue>jjtc9PONurv1QLEoab1pc+3BFleBYwbFhZ7vcNSopI4=</DigestValue>
      </Reference>
      <Reference URI="/xl/worksheets/sheet3.xml?ContentType=application/vnd.openxmlformats-officedocument.spreadsheetml.worksheet+xml">
        <DigestMethod Algorithm="http://www.w3.org/2001/04/xmlenc#sha256"/>
        <DigestValue>Z3WhL42vwGwNd0lXZuCcwwUpS8Sz+htWyHqiPeoKfjU=</DigestValue>
      </Reference>
      <Reference URI="/xl/worksheets/sheet4.xml?ContentType=application/vnd.openxmlformats-officedocument.spreadsheetml.worksheet+xml">
        <DigestMethod Algorithm="http://www.w3.org/2001/04/xmlenc#sha256"/>
        <DigestValue>yzob9xxqZwvdZg8+HKW+u1bFist1G04dFcFUCgw6Dvk=</DigestValue>
      </Reference>
      <Reference URI="/xl/worksheets/sheet5.xml?ContentType=application/vnd.openxmlformats-officedocument.spreadsheetml.worksheet+xml">
        <DigestMethod Algorithm="http://www.w3.org/2001/04/xmlenc#sha256"/>
        <DigestValue>TdwntK7g2RnjjZbXbRuE/1fNOhHonAZ9vyGMq1CgMek=</DigestValue>
      </Reference>
      <Reference URI="/xl/worksheets/sheet6.xml?ContentType=application/vnd.openxmlformats-officedocument.spreadsheetml.worksheet+xml">
        <DigestMethod Algorithm="http://www.w3.org/2001/04/xmlenc#sha256"/>
        <DigestValue>v1l+zQuf4YmmLN3hJakLlBGsZgJoFGs6/DdlwM4AEnU=</DigestValue>
      </Reference>
      <Reference URI="/xl/worksheets/sheet7.xml?ContentType=application/vnd.openxmlformats-officedocument.spreadsheetml.worksheet+xml">
        <DigestMethod Algorithm="http://www.w3.org/2001/04/xmlenc#sha256"/>
        <DigestValue>V1UK13hSEiqoZkUYrGLhiHhP9IHZ/IKW4TN1LEG4i8I=</DigestValue>
      </Reference>
      <Reference URI="/xl/worksheets/sheet8.xml?ContentType=application/vnd.openxmlformats-officedocument.spreadsheetml.worksheet+xml">
        <DigestMethod Algorithm="http://www.w3.org/2001/04/xmlenc#sha256"/>
        <DigestValue>k6KqU5j2iZL+Hv877h8Vz8pBmJ0WN4PmO53NKOl6kxY=</DigestValue>
      </Reference>
      <Reference URI="/xl/worksheets/sheet9.xml?ContentType=application/vnd.openxmlformats-officedocument.spreadsheetml.worksheet+xml">
        <DigestMethod Algorithm="http://www.w3.org/2001/04/xmlenc#sha256"/>
        <DigestValue>70k7gxWoLbFd+poD9vUXvD+WUTPAGnbq/kZjW0Q0y5o=</DigestValue>
      </Reference>
    </Manifest>
    <SignatureProperties>
      <SignatureProperty Id="idSignatureTime" Target="#idPackageSignature">
        <mdssi:SignatureTime xmlns:mdssi="http://schemas.openxmlformats.org/package/2006/digital-signature">
          <mdssi:Format>YYYY-MM-DDThh:mm:ssTZD</mdssi:Format>
          <mdssi:Value>2021-05-13T11:23:02Z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2021-05-13T11:23:02Z</xd:SigningTime>
          <xd:SigningCertificate>
            <xd:Cert>
              <xd:CertDigest>
                <DigestMethod Algorithm="http://www.w3.org/2001/04/xmlenc#sha256"/>
                <DigestValue>s6+yMesg4Ya9rzYH9qmDLxyi+7E1wPdsIrndeF3rsoE=</DigestValue>
              </xd:CertDigest>
              <xd:IssuerSerial>
                <X509IssuerName>CN=NBG Class 2 INT Sub CA, DC=nbg, DC=ge</X509IssuerName>
                <X509SerialNumber>88029958863902134618976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 </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2021-05-13T08:07:10Z</dcterms:modified>
</cp:coreProperties>
</file>